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773ABE18-66E9-46B0-9A69-32E5536BE11D}" xr6:coauthVersionLast="47" xr6:coauthVersionMax="47" xr10:uidLastSave="{00000000-0000-0000-0000-000000000000}"/>
  <workbookProtection workbookPassword="D9C3" lockStructure="1"/>
  <bookViews>
    <workbookView xWindow="-110" yWindow="-110" windowWidth="19420" windowHeight="10300" xr2:uid="{00000000-000D-0000-FFFF-FFFF00000000}"/>
  </bookViews>
  <sheets>
    <sheet name="objednav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3" i="1" l="1"/>
  <c r="F113" i="1"/>
  <c r="G113" i="1"/>
  <c r="H113" i="1"/>
  <c r="I113" i="1"/>
  <c r="J113" i="1"/>
  <c r="K113" i="1"/>
  <c r="L113" i="1"/>
  <c r="M113" i="1"/>
  <c r="E114" i="1"/>
  <c r="F114" i="1"/>
  <c r="G114" i="1"/>
  <c r="H114" i="1"/>
  <c r="I114" i="1"/>
  <c r="J114" i="1"/>
  <c r="K114" i="1"/>
  <c r="L114" i="1"/>
  <c r="M114" i="1"/>
  <c r="N63" i="1"/>
  <c r="O63" i="1" s="1"/>
  <c r="P63" i="1" s="1"/>
  <c r="N64" i="1"/>
  <c r="O64" i="1" s="1"/>
  <c r="P64" i="1" s="1"/>
  <c r="N65" i="1"/>
  <c r="O65" i="1" s="1"/>
  <c r="P65" i="1" s="1"/>
  <c r="N66" i="1"/>
  <c r="O66" i="1" s="1"/>
  <c r="P66" i="1" s="1"/>
  <c r="N67" i="1"/>
  <c r="O67" i="1" s="1"/>
  <c r="P67" i="1" s="1"/>
  <c r="N68" i="1"/>
  <c r="O68" i="1" s="1"/>
  <c r="P68" i="1" s="1"/>
  <c r="N69" i="1"/>
  <c r="O69" i="1" s="1"/>
  <c r="P69" i="1" s="1"/>
  <c r="N70" i="1"/>
  <c r="O70" i="1" s="1"/>
  <c r="P70" i="1" s="1"/>
  <c r="N71" i="1"/>
  <c r="O71" i="1" s="1"/>
  <c r="P71" i="1" s="1"/>
  <c r="N72" i="1"/>
  <c r="O72" i="1" s="1"/>
  <c r="P72" i="1" s="1"/>
  <c r="N73" i="1"/>
  <c r="O73" i="1" s="1"/>
  <c r="P73" i="1" s="1"/>
  <c r="N74" i="1"/>
  <c r="O74" i="1" s="1"/>
  <c r="P74" i="1" s="1"/>
  <c r="N75" i="1"/>
  <c r="O75" i="1" s="1"/>
  <c r="P75" i="1" s="1"/>
  <c r="N76" i="1"/>
  <c r="O76" i="1" s="1"/>
  <c r="P76" i="1" s="1"/>
  <c r="N77" i="1"/>
  <c r="O77" i="1" s="1"/>
  <c r="P77" i="1" s="1"/>
  <c r="N78" i="1"/>
  <c r="O78" i="1" s="1"/>
  <c r="P78" i="1" s="1"/>
  <c r="N79" i="1"/>
  <c r="O79" i="1" s="1"/>
  <c r="P79" i="1" s="1"/>
  <c r="N80" i="1"/>
  <c r="O80" i="1" s="1"/>
  <c r="P80" i="1" s="1"/>
  <c r="N81" i="1"/>
  <c r="O81" i="1" s="1"/>
  <c r="P81" i="1" s="1"/>
  <c r="N82" i="1"/>
  <c r="O82" i="1" s="1"/>
  <c r="P82" i="1" s="1"/>
  <c r="N83" i="1"/>
  <c r="O83" i="1" s="1"/>
  <c r="P83" i="1" s="1"/>
  <c r="N84" i="1"/>
  <c r="O84" i="1" s="1"/>
  <c r="P84" i="1" s="1"/>
  <c r="N85" i="1"/>
  <c r="O85" i="1" s="1"/>
  <c r="P85" i="1" s="1"/>
  <c r="N86" i="1"/>
  <c r="O86" i="1" s="1"/>
  <c r="P86" i="1" s="1"/>
  <c r="N87" i="1"/>
  <c r="O87" i="1" s="1"/>
  <c r="P87" i="1" s="1"/>
  <c r="N88" i="1"/>
  <c r="O88" i="1" s="1"/>
  <c r="P88" i="1" s="1"/>
  <c r="N89" i="1"/>
  <c r="O89" i="1" s="1"/>
  <c r="P89" i="1" s="1"/>
  <c r="N90" i="1"/>
  <c r="O90" i="1" s="1"/>
  <c r="P90" i="1" s="1"/>
  <c r="N91" i="1"/>
  <c r="O91" i="1" s="1"/>
  <c r="P91" i="1" s="1"/>
  <c r="N92" i="1"/>
  <c r="O92" i="1" s="1"/>
  <c r="P92" i="1" s="1"/>
  <c r="N93" i="1"/>
  <c r="O93" i="1" s="1"/>
  <c r="P93" i="1" s="1"/>
  <c r="N94" i="1"/>
  <c r="O94" i="1" s="1"/>
  <c r="P94" i="1" s="1"/>
  <c r="N95" i="1"/>
  <c r="O95" i="1" s="1"/>
  <c r="P95" i="1" s="1"/>
  <c r="N96" i="1"/>
  <c r="O96" i="1" s="1"/>
  <c r="P96" i="1" s="1"/>
  <c r="N97" i="1"/>
  <c r="O97" i="1" s="1"/>
  <c r="P97" i="1" s="1"/>
  <c r="N98" i="1"/>
  <c r="O98" i="1" s="1"/>
  <c r="P98" i="1" s="1"/>
  <c r="N99" i="1"/>
  <c r="O99" i="1" s="1"/>
  <c r="P99" i="1" s="1"/>
  <c r="N100" i="1"/>
  <c r="O100" i="1" s="1"/>
  <c r="P100" i="1" s="1"/>
  <c r="N101" i="1"/>
  <c r="O101" i="1" s="1"/>
  <c r="P101" i="1" s="1"/>
  <c r="N102" i="1"/>
  <c r="O102" i="1" s="1"/>
  <c r="P102" i="1" s="1"/>
  <c r="N103" i="1"/>
  <c r="O103" i="1" s="1"/>
  <c r="P103" i="1" s="1"/>
  <c r="N104" i="1"/>
  <c r="O104" i="1" s="1"/>
  <c r="P104" i="1" s="1"/>
  <c r="N105" i="1"/>
  <c r="O105" i="1" s="1"/>
  <c r="P105" i="1" s="1"/>
  <c r="N106" i="1"/>
  <c r="O106" i="1" s="1"/>
  <c r="P106" i="1" s="1"/>
  <c r="N107" i="1"/>
  <c r="O107" i="1" s="1"/>
  <c r="P107" i="1" s="1"/>
  <c r="N108" i="1"/>
  <c r="O108" i="1" s="1"/>
  <c r="P108" i="1" s="1"/>
  <c r="N109" i="1"/>
  <c r="O109" i="1" s="1"/>
  <c r="P109" i="1" s="1"/>
  <c r="N110" i="1"/>
  <c r="O110" i="1" s="1"/>
  <c r="P110" i="1" s="1"/>
  <c r="N111" i="1"/>
  <c r="O111" i="1" s="1"/>
  <c r="P111" i="1" s="1"/>
  <c r="N112" i="1"/>
  <c r="O112" i="1" s="1"/>
  <c r="P112" i="1" s="1"/>
  <c r="N62" i="1"/>
  <c r="O62" i="1" s="1"/>
  <c r="P62" i="1" s="1"/>
  <c r="E115" i="1"/>
  <c r="F115" i="1"/>
  <c r="G115" i="1"/>
  <c r="H115" i="1"/>
  <c r="I115" i="1"/>
  <c r="J115" i="1"/>
  <c r="K115" i="1"/>
  <c r="L115" i="1"/>
  <c r="M115" i="1"/>
  <c r="N29" i="1"/>
  <c r="O29" i="1" s="1"/>
  <c r="P29" i="1" s="1"/>
  <c r="N30" i="1"/>
  <c r="O30" i="1" s="1"/>
  <c r="P30" i="1" s="1"/>
  <c r="N31" i="1"/>
  <c r="O31" i="1" s="1"/>
  <c r="P31" i="1" s="1"/>
  <c r="N32" i="1"/>
  <c r="O32" i="1" s="1"/>
  <c r="P32" i="1" s="1"/>
  <c r="N33" i="1"/>
  <c r="O33" i="1" s="1"/>
  <c r="P33" i="1" s="1"/>
  <c r="N34" i="1"/>
  <c r="O34" i="1" s="1"/>
  <c r="P34" i="1" s="1"/>
  <c r="N35" i="1"/>
  <c r="O35" i="1" s="1"/>
  <c r="P35" i="1" s="1"/>
  <c r="N36" i="1"/>
  <c r="O36" i="1" s="1"/>
  <c r="P36" i="1" s="1"/>
  <c r="N37" i="1"/>
  <c r="O37" i="1" s="1"/>
  <c r="P37" i="1" s="1"/>
  <c r="N38" i="1"/>
  <c r="O38" i="1" s="1"/>
  <c r="P38" i="1" s="1"/>
  <c r="N39" i="1"/>
  <c r="O39" i="1" s="1"/>
  <c r="P39" i="1" s="1"/>
  <c r="N40" i="1"/>
  <c r="O40" i="1" s="1"/>
  <c r="P40" i="1" s="1"/>
  <c r="N41" i="1"/>
  <c r="O41" i="1" s="1"/>
  <c r="P41" i="1" s="1"/>
  <c r="N42" i="1"/>
  <c r="O42" i="1" s="1"/>
  <c r="P42" i="1" s="1"/>
  <c r="N43" i="1"/>
  <c r="O43" i="1" s="1"/>
  <c r="P43" i="1" s="1"/>
  <c r="N44" i="1"/>
  <c r="O44" i="1" s="1"/>
  <c r="P44" i="1" s="1"/>
  <c r="N45" i="1"/>
  <c r="O45" i="1" s="1"/>
  <c r="P45" i="1" s="1"/>
  <c r="N46" i="1"/>
  <c r="O46" i="1" s="1"/>
  <c r="P46" i="1" s="1"/>
  <c r="N47" i="1"/>
  <c r="O47" i="1" s="1"/>
  <c r="P47" i="1" s="1"/>
  <c r="N48" i="1"/>
  <c r="O48" i="1" s="1"/>
  <c r="P48" i="1" s="1"/>
  <c r="N49" i="1"/>
  <c r="O49" i="1" s="1"/>
  <c r="P49" i="1" s="1"/>
  <c r="N50" i="1"/>
  <c r="O50" i="1" s="1"/>
  <c r="P50" i="1" s="1"/>
  <c r="N51" i="1"/>
  <c r="O51" i="1" s="1"/>
  <c r="P51" i="1" s="1"/>
  <c r="N52" i="1"/>
  <c r="O52" i="1" s="1"/>
  <c r="P52" i="1" s="1"/>
  <c r="N53" i="1"/>
  <c r="O53" i="1" s="1"/>
  <c r="P53" i="1" s="1"/>
  <c r="N54" i="1"/>
  <c r="O54" i="1" s="1"/>
  <c r="P54" i="1" s="1"/>
  <c r="N55" i="1"/>
  <c r="O55" i="1" s="1"/>
  <c r="P55" i="1" s="1"/>
  <c r="N56" i="1"/>
  <c r="O56" i="1" s="1"/>
  <c r="P56" i="1" s="1"/>
  <c r="N57" i="1"/>
  <c r="O57" i="1" s="1"/>
  <c r="P57" i="1" s="1"/>
  <c r="N58" i="1"/>
  <c r="O58" i="1" s="1"/>
  <c r="P58" i="1" s="1"/>
  <c r="N59" i="1"/>
  <c r="O59" i="1" s="1"/>
  <c r="P59" i="1" s="1"/>
  <c r="N60" i="1"/>
  <c r="O60" i="1" s="1"/>
  <c r="P60" i="1" s="1"/>
  <c r="N61" i="1"/>
  <c r="O61" i="1" s="1"/>
  <c r="P61" i="1" s="1"/>
  <c r="M141" i="1" l="1"/>
  <c r="M142" i="1" s="1"/>
  <c r="L141" i="1"/>
  <c r="L142" i="1" s="1"/>
  <c r="K141" i="1"/>
  <c r="K142" i="1" s="1"/>
  <c r="J141" i="1"/>
  <c r="J142" i="1" s="1"/>
  <c r="I141" i="1"/>
  <c r="I142" i="1" s="1"/>
  <c r="H141" i="1"/>
  <c r="H142" i="1" s="1"/>
  <c r="G141" i="1"/>
  <c r="G142" i="1" s="1"/>
  <c r="F141" i="1"/>
  <c r="F142" i="1" s="1"/>
  <c r="E141" i="1"/>
  <c r="E142" i="1" s="1"/>
  <c r="E137" i="1"/>
  <c r="E14" i="1" s="1"/>
  <c r="E136" i="1"/>
  <c r="M129" i="1" a="1"/>
  <c r="M129" i="1" s="1"/>
  <c r="M117" i="1" s="1"/>
  <c r="L129" i="1" a="1"/>
  <c r="L129" i="1" s="1"/>
  <c r="L117" i="1" s="1"/>
  <c r="K129" i="1" a="1"/>
  <c r="K129" i="1" s="1"/>
  <c r="K117" i="1" s="1"/>
  <c r="J129" i="1" a="1"/>
  <c r="J129" i="1" s="1"/>
  <c r="J117" i="1" s="1"/>
  <c r="I129" i="1" a="1"/>
  <c r="I129" i="1" s="1"/>
  <c r="I117" i="1" s="1"/>
  <c r="H129" i="1" a="1"/>
  <c r="H129" i="1" s="1"/>
  <c r="H117" i="1" s="1"/>
  <c r="G129" i="1" a="1"/>
  <c r="G129" i="1" s="1"/>
  <c r="G117" i="1" s="1"/>
  <c r="F129" i="1" a="1"/>
  <c r="F129" i="1" s="1"/>
  <c r="F117" i="1" s="1"/>
  <c r="E129" i="1" a="1"/>
  <c r="E129" i="1" s="1"/>
  <c r="E117" i="1" s="1"/>
  <c r="M128" i="1"/>
  <c r="M116" i="1" s="1"/>
  <c r="L128" i="1"/>
  <c r="L116" i="1" s="1"/>
  <c r="K128" i="1"/>
  <c r="K116" i="1" s="1"/>
  <c r="J128" i="1"/>
  <c r="J116" i="1" s="1"/>
  <c r="I128" i="1"/>
  <c r="I116" i="1" s="1"/>
  <c r="H128" i="1"/>
  <c r="H116" i="1" s="1"/>
  <c r="G128" i="1"/>
  <c r="G116" i="1" s="1"/>
  <c r="F128" i="1"/>
  <c r="F116" i="1" s="1"/>
  <c r="E128" i="1"/>
  <c r="D123" i="1"/>
  <c r="E121" i="1"/>
  <c r="N28" i="1"/>
  <c r="O28" i="1" s="1"/>
  <c r="O114" i="1" s="1"/>
  <c r="N113" i="1" l="1" a="1"/>
  <c r="N113" i="1" s="1"/>
  <c r="E131" i="1"/>
  <c r="E116" i="1"/>
  <c r="I131" i="1"/>
  <c r="J131" i="1"/>
  <c r="L131" i="1"/>
  <c r="K131" i="1"/>
  <c r="M131" i="1"/>
  <c r="F131" i="1"/>
  <c r="H131" i="1"/>
  <c r="G131" i="1"/>
  <c r="E145" i="1"/>
  <c r="E15" i="1" s="1"/>
  <c r="E138" i="1"/>
  <c r="P28" i="1"/>
  <c r="P115" i="1" s="1"/>
  <c r="E130" i="1"/>
  <c r="E132" i="1"/>
  <c r="I130" i="1"/>
  <c r="I132" i="1"/>
  <c r="M130" i="1"/>
  <c r="M132" i="1"/>
  <c r="F130" i="1"/>
  <c r="F132" i="1"/>
  <c r="J130" i="1"/>
  <c r="J132" i="1"/>
  <c r="G132" i="1"/>
  <c r="G130" i="1"/>
  <c r="K132" i="1"/>
  <c r="K130" i="1"/>
  <c r="H132" i="1"/>
  <c r="H130" i="1"/>
  <c r="L132" i="1"/>
  <c r="L130" i="1"/>
  <c r="O117" i="1" l="1"/>
  <c r="N116" i="1"/>
  <c r="M118" i="1"/>
  <c r="L118" i="1"/>
  <c r="J118" i="1"/>
  <c r="K118" i="1"/>
  <c r="I118" i="1"/>
  <c r="H118" i="1"/>
  <c r="F118" i="1"/>
  <c r="G118" i="1"/>
  <c r="G133" i="1"/>
  <c r="M133" i="1"/>
  <c r="H133" i="1"/>
  <c r="L133" i="1"/>
  <c r="K133" i="1"/>
  <c r="F133" i="1"/>
  <c r="J133" i="1"/>
  <c r="I133" i="1"/>
  <c r="E122" i="1"/>
  <c r="E133" i="1"/>
  <c r="E123" i="1" l="1"/>
  <c r="E124" i="1" s="1"/>
  <c r="P118" i="1"/>
  <c r="E118" i="1"/>
</calcChain>
</file>

<file path=xl/sharedStrings.xml><?xml version="1.0" encoding="utf-8"?>
<sst xmlns="http://schemas.openxmlformats.org/spreadsheetml/2006/main" count="236" uniqueCount="224">
  <si>
    <t>ANO</t>
  </si>
  <si>
    <t>NE</t>
  </si>
  <si>
    <t>Název kupujícího*</t>
  </si>
  <si>
    <t>Číslo objednávky školy</t>
  </si>
  <si>
    <t>IČO*</t>
  </si>
  <si>
    <t>DIČ</t>
  </si>
  <si>
    <t>Fakturační adresa</t>
  </si>
  <si>
    <t>F.A. - ulice a čp*</t>
  </si>
  <si>
    <t>F.A. - město*</t>
  </si>
  <si>
    <t>F.A. - PSČ*</t>
  </si>
  <si>
    <t>Dodací adresa (pokud se liší od fakturační)</t>
  </si>
  <si>
    <t>D.A. - ulice a čp</t>
  </si>
  <si>
    <t>D.A. - město</t>
  </si>
  <si>
    <t>D.A. - PSČ</t>
  </si>
  <si>
    <t>Kontaktní osoba*</t>
  </si>
  <si>
    <t>E-mail*</t>
  </si>
  <si>
    <t>Telefon*</t>
  </si>
  <si>
    <t>Datum objednávky</t>
  </si>
  <si>
    <t>Termín dodání*</t>
  </si>
  <si>
    <t>Náhradní plnění*</t>
  </si>
  <si>
    <t>Musí být vyplněno ANO/NE</t>
  </si>
  <si>
    <t>Kompletace na žáka*</t>
  </si>
  <si>
    <t>Fakturovat na třídu*</t>
  </si>
  <si>
    <t>* takto označená pole je nutno vyplnit</t>
  </si>
  <si>
    <t>ZBOŽÍ</t>
  </si>
  <si>
    <t>TŘÍDA (do modrých polí pod číslovky I-IX doplňte názvy tříd)</t>
  </si>
  <si>
    <t>Celkem za druh zboží</t>
  </si>
  <si>
    <t>obj. číslo</t>
  </si>
  <si>
    <t>Cena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</si>
  <si>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</si>
  <si>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</si>
  <si>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</si>
  <si>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</si>
  <si>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</si>
  <si>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</si>
  <si>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</si>
  <si>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</si>
  <si>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</si>
  <si>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Počet</t>
  </si>
  <si>
    <t>bez DPH za ks</t>
  </si>
  <si>
    <t>ks</t>
  </si>
  <si>
    <t>bez DPH</t>
  </si>
  <si>
    <t>s DPH</t>
  </si>
  <si>
    <t>Počet žáků ve třídě (vyplňovat jen pokud chcete kompletovat na žáka):</t>
  </si>
  <si>
    <t>Celkem za žáka</t>
  </si>
  <si>
    <t>Počet kusů</t>
  </si>
  <si>
    <t>Cena bez DPH</t>
  </si>
  <si>
    <t>Cena s DPH</t>
  </si>
  <si>
    <t>Celkem za třídu</t>
  </si>
  <si>
    <t>CELKEM ZA OBJEDNÁVKU ZBOŽÍ</t>
  </si>
  <si>
    <t>Náhradní plnění ve výši 7%</t>
  </si>
  <si>
    <t>Pomocné pro sumy za třídu (přijdou schovat):</t>
  </si>
  <si>
    <t>Komplet.za žáka (ks)</t>
  </si>
  <si>
    <t>Komplet.za žáka (cena bez dph)</t>
  </si>
  <si>
    <t>Komplet.za žáka (cena s dph)</t>
  </si>
  <si>
    <t>Komplet.za třídu (ks)</t>
  </si>
  <si>
    <t>Komplet.za třídu (cena bez dph)</t>
  </si>
  <si>
    <t>Komplet.za třídu (cena s dph)</t>
  </si>
  <si>
    <t>Pomocné sumy pro kontrolní mechanismy:</t>
  </si>
  <si>
    <t>je zapnuty komplet na zaka?</t>
  </si>
  <si>
    <t>je počet zaku ve tride I-IX&gt;0</t>
  </si>
  <si>
    <t>součin</t>
  </si>
  <si>
    <t>počet nenulových hodnot</t>
  </si>
  <si>
    <t>ve sloupcích tabulky:</t>
  </si>
  <si>
    <t>srovnej řadu 27 a 91 tabulky</t>
  </si>
  <si>
    <t>(0=ok, 1=chyba)</t>
  </si>
  <si>
    <t>vyhodnocení</t>
  </si>
  <si>
    <t>Upozornění na chyby při vyplňování:</t>
  </si>
  <si>
    <t>2102</t>
  </si>
  <si>
    <t>Školní sešit 420 bezdřevý čistý, čokoláda</t>
  </si>
  <si>
    <t>2100</t>
  </si>
  <si>
    <t>Školní sešit 420 bezdřevý čistý, jahůdky</t>
  </si>
  <si>
    <t>2101</t>
  </si>
  <si>
    <t>Školní sešit 420 bezdřevý čistý, razítko</t>
  </si>
  <si>
    <t>2111</t>
  </si>
  <si>
    <t>Školní sešit 424 bezdřevý linka, čokoláda</t>
  </si>
  <si>
    <t>2110</t>
  </si>
  <si>
    <t>Školní sešit 424 bezdřevý linka, kaňky</t>
  </si>
  <si>
    <t>2109</t>
  </si>
  <si>
    <t>Školní sešit 424 bezdřevý linka, spirálky</t>
  </si>
  <si>
    <t>2120</t>
  </si>
  <si>
    <t>Školní sešit 425 bezdřevý čtvereček, čokoláda</t>
  </si>
  <si>
    <t>2118</t>
  </si>
  <si>
    <t>Školní sešit 425 bezdřevý čtvereček, nebe</t>
  </si>
  <si>
    <t>2119</t>
  </si>
  <si>
    <t>Školní sešit 425 bezdřevý čtvereček, rozinky</t>
  </si>
  <si>
    <t>2105</t>
  </si>
  <si>
    <t>Školní sešit 440 bezdřevý čistý, čokoláda</t>
  </si>
  <si>
    <t>2103</t>
  </si>
  <si>
    <t>Školní sešit 440 bezdřevý čistý, jahůdky</t>
  </si>
  <si>
    <t>2104</t>
  </si>
  <si>
    <t>Školní sešit 440 bezdřevý čistý, razítko</t>
  </si>
  <si>
    <t>2114</t>
  </si>
  <si>
    <t>Školní sešit 444 bezdřevý linka, čokoláda</t>
  </si>
  <si>
    <t>2113</t>
  </si>
  <si>
    <t>Školní sešit 444 bezdřevý linka, kaňky</t>
  </si>
  <si>
    <t>2112</t>
  </si>
  <si>
    <t>Školní sešit 444 bezdřevý linka, spirálky</t>
  </si>
  <si>
    <t>2123</t>
  </si>
  <si>
    <t>Školní sešit 445 bezdřevý čtvereček, čokoláda</t>
  </si>
  <si>
    <t>2121</t>
  </si>
  <si>
    <t>Školní sešit 445 bezdřevý čtvereček, nebe</t>
  </si>
  <si>
    <t>2122</t>
  </si>
  <si>
    <t>Školní sešit 445 bezdřevý čtvereček, rozinky</t>
  </si>
  <si>
    <t>2108</t>
  </si>
  <si>
    <t>Školní sešit 460 bezdřevý čistý, čokoláda</t>
  </si>
  <si>
    <t>2106</t>
  </si>
  <si>
    <t>Školní sešit 460 bezdřevý čistý, jahůdky</t>
  </si>
  <si>
    <t>2107</t>
  </si>
  <si>
    <t>Školní sešit 460 bezdřevý čistý, razítko</t>
  </si>
  <si>
    <t>2117</t>
  </si>
  <si>
    <t>Školní sešit 464 bezdřevý linka, čokoláda</t>
  </si>
  <si>
    <t>2116</t>
  </si>
  <si>
    <t>Školní sešit 464 bezdřevý linka, kaňky</t>
  </si>
  <si>
    <t>2115</t>
  </si>
  <si>
    <t>Školní sešit 464 bezdřevý linka, spirálky</t>
  </si>
  <si>
    <t>2126</t>
  </si>
  <si>
    <t>Školní sešit 465 bezdřevý čtvereček, čokoláda</t>
  </si>
  <si>
    <t>2124</t>
  </si>
  <si>
    <t>Školní sešit 465 bezdřevý čtvereček, nebe</t>
  </si>
  <si>
    <t>2125</t>
  </si>
  <si>
    <t>Školní sešit 465 bezdřevý čtvereček, rozinky</t>
  </si>
  <si>
    <t>2127</t>
  </si>
  <si>
    <t>Školní sešit 510 bezdřevý čistý, čísla</t>
  </si>
  <si>
    <t>2156</t>
  </si>
  <si>
    <t>Školní sešit 511 bezdřevý, linka 20 mm písmena</t>
  </si>
  <si>
    <t>2158</t>
  </si>
  <si>
    <t>Školní sešit 511 bezdřevý, s dvěmi pomocnými linkami 20 mm, písmena</t>
  </si>
  <si>
    <t>2155</t>
  </si>
  <si>
    <t>Školní sešit 5110 bezdřevý, čtvereček 10 x 10 mm čísla</t>
  </si>
  <si>
    <t>2157</t>
  </si>
  <si>
    <t>Školní sešit 511B bezdřevý, s jednou pomocnou linkou 20 mm, písmena</t>
  </si>
  <si>
    <t>2160</t>
  </si>
  <si>
    <t>Školní sešit 512 bezdřevý, linka 16 mm písmena</t>
  </si>
  <si>
    <t>2159</t>
  </si>
  <si>
    <t>Školní sešit 512 bezdřevý, s dvěmi pomocnými linkami 15 mm, příroda</t>
  </si>
  <si>
    <t>2161</t>
  </si>
  <si>
    <t>Školní sešit 513 bezdřevý, linka 12 mm písmena</t>
  </si>
  <si>
    <t>2169</t>
  </si>
  <si>
    <t>Školní sešit 520 bezdřevý čistý, čísla</t>
  </si>
  <si>
    <t>2130</t>
  </si>
  <si>
    <t>Školní sešit 520 bezdřevý čistý, čokoláda</t>
  </si>
  <si>
    <t>2128</t>
  </si>
  <si>
    <t>Školní sešit 520 bezdřevý čistý, jahůdky</t>
  </si>
  <si>
    <t>2129</t>
  </si>
  <si>
    <t>Školní sešit 520 bezdřevý čistý, razítko</t>
  </si>
  <si>
    <t>2162</t>
  </si>
  <si>
    <t>Školní sešit 523 bezdřevý, linka 12 mm, bonbóny</t>
  </si>
  <si>
    <t>2163</t>
  </si>
  <si>
    <t>Školní sešit 523 bezdřevý, linka 12 mm, čísla</t>
  </si>
  <si>
    <t>2164</t>
  </si>
  <si>
    <t>Školní sešit 523 bezdřevý, linka 12 mm, příroda</t>
  </si>
  <si>
    <t>2139</t>
  </si>
  <si>
    <t>Školní sešit 524 bezdřevý linka, čokoláda</t>
  </si>
  <si>
    <t>2138</t>
  </si>
  <si>
    <t>Školní sešit 524 bezdřevý linka, kaňky</t>
  </si>
  <si>
    <t>2137</t>
  </si>
  <si>
    <t>Školní sešit 524 bezdřevý linka, spirálky</t>
  </si>
  <si>
    <t>2148</t>
  </si>
  <si>
    <t>Školní sešit 525 bezdřevý čtvereček, čokoláda</t>
  </si>
  <si>
    <t>2146</t>
  </si>
  <si>
    <t>Školní sešit 525 bezdřevý čtvereček, nebe</t>
  </si>
  <si>
    <t>2147</t>
  </si>
  <si>
    <t>Školní sešit 525 bezdřevý čtvereček, rozinky</t>
  </si>
  <si>
    <t>2133</t>
  </si>
  <si>
    <t>Školní sešit 540 bezdřevý čistý, čokoláda</t>
  </si>
  <si>
    <t>2131</t>
  </si>
  <si>
    <t>Školní sešit 540 bezdřevý čistý, jahůdky</t>
  </si>
  <si>
    <t>2132</t>
  </si>
  <si>
    <t>Školní sešit 540 bezdřevý čistý, razítko</t>
  </si>
  <si>
    <t>2142</t>
  </si>
  <si>
    <t>Školní sešit 544 bezdřevý linka, čokoláda</t>
  </si>
  <si>
    <t>2141</t>
  </si>
  <si>
    <t>Školní sešit 544 bezdřevý linka, kaňky</t>
  </si>
  <si>
    <t>2140</t>
  </si>
  <si>
    <t>Školní sešit 544 bezdřevý linka, spirálky</t>
  </si>
  <si>
    <t>2151</t>
  </si>
  <si>
    <t>Školní sešit 545 bezdřevý čtvereček, čokoláda</t>
  </si>
  <si>
    <t>2149</t>
  </si>
  <si>
    <t>Školní sešit 545 bezdřevý čtvereček, nebe</t>
  </si>
  <si>
    <t>2150</t>
  </si>
  <si>
    <t>Školní sešit 545 bezdřevý čtvereček, rozinky</t>
  </si>
  <si>
    <t>2136</t>
  </si>
  <si>
    <t>Školní sešit 560 bezdřevý čistý, čokoláda</t>
  </si>
  <si>
    <t>2134</t>
  </si>
  <si>
    <t>Školní sešit 560 bezdřevý čistý, jahůdky</t>
  </si>
  <si>
    <t>2135</t>
  </si>
  <si>
    <t>Školní sešit 560 bezdřevý čistý, razítko</t>
  </si>
  <si>
    <t>2145</t>
  </si>
  <si>
    <t>Školní sešit 564 bezdřevý linka, čokoláda</t>
  </si>
  <si>
    <t>2144</t>
  </si>
  <si>
    <t>Školní sešit 564 bezdřevý linka, kaňky</t>
  </si>
  <si>
    <t>2143</t>
  </si>
  <si>
    <t>Školní sešit 564 bezdřevý linka, spirálky</t>
  </si>
  <si>
    <t>2154</t>
  </si>
  <si>
    <t>Školní sešit 565 bezdřevý čtvereček, čokoláda</t>
  </si>
  <si>
    <t>2152</t>
  </si>
  <si>
    <t>Školní sešit 565 bezdřevý čtvereček, nebe</t>
  </si>
  <si>
    <t>2153</t>
  </si>
  <si>
    <t>Školní sešit 565 bezdřevý čtvereček, rozinky</t>
  </si>
  <si>
    <t>2165</t>
  </si>
  <si>
    <t>Školní sešit 624 bezdřevý, linka písmena</t>
  </si>
  <si>
    <t>2166</t>
  </si>
  <si>
    <t>Školní sešit 624 bezdřevý, linka spirálky</t>
  </si>
  <si>
    <t>2167</t>
  </si>
  <si>
    <t>Školní sešit 644 bezdřevý, linka písmena</t>
  </si>
  <si>
    <t>2168</t>
  </si>
  <si>
    <t>Školní sešit 644 bezdřevý, linka spirálky</t>
  </si>
  <si>
    <t>Školní sešit notový, 8 listů</t>
  </si>
  <si>
    <t>Školní sešit notový, 16 listů</t>
  </si>
  <si>
    <t>Školní sešit 423, čtenářský deník, linka 20 listů</t>
  </si>
  <si>
    <t>Sešit na slovíčka pro nejmenší A5, 40 listů</t>
  </si>
  <si>
    <t>Úkolníček A6, 20 listů, Chobotnice</t>
  </si>
  <si>
    <t>Úkolníček A6, 20 listů, Vesmír</t>
  </si>
  <si>
    <t>Úkolníček A6, 20 listů, Balónky</t>
  </si>
  <si>
    <t>Úkolníček A6, 20 listů, Barevný motiv</t>
  </si>
  <si>
    <t>Úkolníček A5, 20 listů, Chobotnice</t>
  </si>
  <si>
    <t>Úkolníček A5, 20 listů, Vesmír</t>
  </si>
  <si>
    <t>Úkolníček A5, 20 listů, Balónky</t>
  </si>
  <si>
    <t>Úkolníček A5, 20 listů, Barevný motiv</t>
  </si>
  <si>
    <t>OBJEDNÁVKA SEŠITŮ - ROK 2023</t>
  </si>
  <si>
    <t>Sešit na slovíčka A5, 40 listů</t>
  </si>
  <si>
    <t>Sešit na slovíčka A6, 28 listů</t>
  </si>
  <si>
    <t>Zápisový sešit Družínek tyrkysový, 10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</si>
</sst>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_ ;\-#,##0\ "/>
    <numFmt numFmtId="166" formatCode="_-* #,##0\ _K_č_-;\-* #,##0\ _K_č_-;_-* &quot;-&quot;??\ _K_č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5E1"/>
        <bgColor indexed="64"/>
      </patternFill>
    </fill>
    <fill>
      <patternFill patternType="solid">
        <fgColor rgb="FFE1F0D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indent="2"/>
      <protection locked="0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4" fontId="0" fillId="0" borderId="0" xfId="2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center" indent="2"/>
    </xf>
    <xf numFmtId="0" fontId="5" fillId="0" borderId="1" xfId="0" applyFont="1" applyBorder="1" applyAlignment="1" applyProtection="1">
      <alignment horizontal="left" vertical="center"/>
      <protection locked="0"/>
    </xf>
    <xf numFmtId="44" fontId="0" fillId="0" borderId="0" xfId="2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6" fillId="0" borderId="3" xfId="2" applyNumberFormat="1" applyFont="1" applyBorder="1" applyAlignment="1" applyProtection="1">
      <alignment vertical="top" wrapText="1"/>
      <protection locked="0"/>
    </xf>
    <xf numFmtId="49" fontId="0" fillId="0" borderId="0" xfId="2" applyNumberFormat="1" applyFont="1" applyBorder="1" applyAlignment="1" applyProtection="1">
      <alignment vertical="top"/>
      <protection locked="0"/>
    </xf>
    <xf numFmtId="0" fontId="0" fillId="2" borderId="4" xfId="0" applyFill="1" applyBorder="1" applyAlignment="1">
      <alignment horizontal="left" vertical="center" indent="2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3" xfId="2" applyNumberFormat="1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/>
    <xf numFmtId="0" fontId="8" fillId="0" borderId="0" xfId="0" applyFont="1" applyAlignment="1" applyProtection="1">
      <alignment horizontal="left" indent="2"/>
      <protection locked="0"/>
    </xf>
    <xf numFmtId="44" fontId="0" fillId="0" borderId="0" xfId="2" applyFont="1" applyAlignment="1" applyProtection="1">
      <alignment horizontal="left"/>
      <protection locked="0"/>
    </xf>
    <xf numFmtId="44" fontId="0" fillId="0" borderId="0" xfId="2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4" fontId="5" fillId="3" borderId="6" xfId="2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49" fontId="5" fillId="4" borderId="8" xfId="0" applyNumberFormat="1" applyFont="1" applyFill="1" applyBorder="1" applyAlignment="1">
      <alignment horizontal="left" vertical="center" wrapText="1" indent="2"/>
    </xf>
    <xf numFmtId="49" fontId="9" fillId="4" borderId="8" xfId="0" applyNumberFormat="1" applyFont="1" applyFill="1" applyBorder="1" applyAlignment="1">
      <alignment horizontal="left" vertical="center" wrapText="1" indent="2"/>
    </xf>
    <xf numFmtId="49" fontId="5" fillId="4" borderId="3" xfId="2" applyNumberFormat="1" applyFont="1" applyFill="1" applyBorder="1" applyAlignment="1" applyProtection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left" vertical="center" wrapText="1"/>
    </xf>
    <xf numFmtId="49" fontId="9" fillId="2" borderId="12" xfId="0" applyNumberFormat="1" applyFont="1" applyFill="1" applyBorder="1" applyAlignment="1">
      <alignment horizontal="left" vertical="center" wrapText="1"/>
    </xf>
    <xf numFmtId="49" fontId="10" fillId="2" borderId="13" xfId="2" applyNumberFormat="1" applyFont="1" applyFill="1" applyBorder="1" applyAlignment="1" applyProtection="1">
      <alignment horizontal="center"/>
    </xf>
    <xf numFmtId="49" fontId="10" fillId="2" borderId="14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165" fontId="10" fillId="2" borderId="18" xfId="0" applyNumberFormat="1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66" fontId="0" fillId="6" borderId="3" xfId="1" applyNumberFormat="1" applyFont="1" applyFill="1" applyBorder="1" applyProtection="1"/>
    <xf numFmtId="44" fontId="0" fillId="6" borderId="0" xfId="2" applyFont="1" applyFill="1" applyBorder="1" applyProtection="1"/>
    <xf numFmtId="44" fontId="0" fillId="6" borderId="19" xfId="2" applyFont="1" applyFill="1" applyBorder="1" applyProtection="1"/>
    <xf numFmtId="0" fontId="0" fillId="2" borderId="20" xfId="0" applyFill="1" applyBorder="1" applyAlignment="1">
      <alignment horizontal="left" indent="2"/>
    </xf>
    <xf numFmtId="0" fontId="5" fillId="2" borderId="22" xfId="0" applyFont="1" applyFill="1" applyBorder="1" applyAlignment="1">
      <alignment horizontal="left" indent="1"/>
    </xf>
    <xf numFmtId="166" fontId="0" fillId="2" borderId="0" xfId="0" applyNumberFormat="1" applyFill="1"/>
    <xf numFmtId="166" fontId="0" fillId="2" borderId="22" xfId="0" applyNumberFormat="1" applyFill="1" applyBorder="1"/>
    <xf numFmtId="166" fontId="0" fillId="2" borderId="23" xfId="0" applyNumberFormat="1" applyFill="1" applyBorder="1"/>
    <xf numFmtId="166" fontId="0" fillId="2" borderId="21" xfId="0" applyNumberFormat="1" applyFill="1" applyBorder="1"/>
    <xf numFmtId="44" fontId="0" fillId="2" borderId="21" xfId="2" applyFont="1" applyFill="1" applyBorder="1" applyProtection="1"/>
    <xf numFmtId="44" fontId="0" fillId="2" borderId="24" xfId="2" applyFont="1" applyFill="1" applyBorder="1" applyProtection="1"/>
    <xf numFmtId="0" fontId="0" fillId="2" borderId="25" xfId="0" applyFill="1" applyBorder="1" applyAlignment="1">
      <alignment horizontal="left" indent="2"/>
    </xf>
    <xf numFmtId="0" fontId="5" fillId="2" borderId="8" xfId="0" applyFont="1" applyFill="1" applyBorder="1" applyAlignment="1">
      <alignment horizontal="left" indent="1"/>
    </xf>
    <xf numFmtId="44" fontId="0" fillId="2" borderId="0" xfId="0" applyNumberFormat="1" applyFill="1"/>
    <xf numFmtId="44" fontId="0" fillId="2" borderId="8" xfId="0" applyNumberFormat="1" applyFill="1" applyBorder="1"/>
    <xf numFmtId="44" fontId="0" fillId="2" borderId="19" xfId="0" applyNumberFormat="1" applyFill="1" applyBorder="1"/>
    <xf numFmtId="0" fontId="0" fillId="2" borderId="0" xfId="0" applyFill="1"/>
    <xf numFmtId="44" fontId="0" fillId="2" borderId="0" xfId="2" applyFont="1" applyFill="1" applyBorder="1" applyProtection="1"/>
    <xf numFmtId="44" fontId="0" fillId="2" borderId="26" xfId="2" applyFont="1" applyFill="1" applyBorder="1" applyProtection="1"/>
    <xf numFmtId="0" fontId="0" fillId="2" borderId="27" xfId="0" applyFill="1" applyBorder="1" applyAlignment="1">
      <alignment horizontal="left" indent="2"/>
    </xf>
    <xf numFmtId="0" fontId="5" fillId="2" borderId="12" xfId="0" applyFont="1" applyFill="1" applyBorder="1" applyAlignment="1">
      <alignment horizontal="left" indent="1"/>
    </xf>
    <xf numFmtId="44" fontId="0" fillId="2" borderId="13" xfId="0" applyNumberFormat="1" applyFill="1" applyBorder="1"/>
    <xf numFmtId="44" fontId="0" fillId="2" borderId="12" xfId="0" applyNumberFormat="1" applyFill="1" applyBorder="1"/>
    <xf numFmtId="44" fontId="0" fillId="2" borderId="15" xfId="0" applyNumberFormat="1" applyFill="1" applyBorder="1"/>
    <xf numFmtId="0" fontId="0" fillId="2" borderId="14" xfId="0" applyFill="1" applyBorder="1"/>
    <xf numFmtId="44" fontId="0" fillId="2" borderId="14" xfId="2" applyFont="1" applyFill="1" applyBorder="1" applyProtection="1"/>
    <xf numFmtId="44" fontId="5" fillId="2" borderId="28" xfId="2" applyFont="1" applyFill="1" applyBorder="1" applyProtection="1"/>
    <xf numFmtId="0" fontId="0" fillId="2" borderId="21" xfId="0" applyFill="1" applyBorder="1"/>
    <xf numFmtId="0" fontId="0" fillId="2" borderId="24" xfId="0" applyFill="1" applyBorder="1"/>
    <xf numFmtId="0" fontId="5" fillId="2" borderId="25" xfId="0" applyFont="1" applyFill="1" applyBorder="1" applyAlignment="1">
      <alignment horizontal="left" indent="2"/>
    </xf>
    <xf numFmtId="0" fontId="0" fillId="2" borderId="26" xfId="0" applyFill="1" applyBorder="1"/>
    <xf numFmtId="44" fontId="0" fillId="2" borderId="28" xfId="0" applyNumberFormat="1" applyFill="1" applyBorder="1"/>
    <xf numFmtId="0" fontId="0" fillId="0" borderId="0" xfId="0" applyAlignment="1" applyProtection="1">
      <alignment vertical="center"/>
      <protection locked="0"/>
    </xf>
    <xf numFmtId="44" fontId="0" fillId="0" borderId="0" xfId="2" applyFont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9" fillId="4" borderId="0" xfId="0" applyFont="1" applyFill="1" applyAlignment="1">
      <alignment horizontal="center" vertical="center"/>
    </xf>
    <xf numFmtId="0" fontId="0" fillId="7" borderId="0" xfId="0" applyFill="1" applyAlignment="1" applyProtection="1">
      <alignment horizontal="left" vertical="center"/>
      <protection locked="0"/>
    </xf>
    <xf numFmtId="44" fontId="5" fillId="7" borderId="0" xfId="2" applyFont="1" applyFill="1" applyAlignment="1" applyProtection="1">
      <alignment horizontal="left" vertical="center"/>
    </xf>
    <xf numFmtId="0" fontId="0" fillId="7" borderId="0" xfId="0" applyFill="1" applyAlignment="1">
      <alignment vertical="center"/>
    </xf>
    <xf numFmtId="44" fontId="0" fillId="7" borderId="0" xfId="2" applyFont="1" applyFill="1" applyAlignment="1" applyProtection="1">
      <alignment vertical="center"/>
    </xf>
    <xf numFmtId="44" fontId="5" fillId="7" borderId="1" xfId="2" applyFont="1" applyFill="1" applyBorder="1" applyAlignment="1" applyProtection="1">
      <alignment horizontal="center" vertical="center"/>
    </xf>
    <xf numFmtId="44" fontId="9" fillId="4" borderId="0" xfId="2" applyFont="1" applyFill="1" applyAlignment="1" applyProtection="1">
      <alignment horizontal="left" vertical="center"/>
    </xf>
    <xf numFmtId="44" fontId="9" fillId="4" borderId="0" xfId="2" applyFont="1" applyFill="1" applyAlignment="1" applyProtection="1">
      <alignment vertical="center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 indent="2"/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13" fillId="0" borderId="0" xfId="0" applyFont="1"/>
    <xf numFmtId="44" fontId="13" fillId="0" borderId="0" xfId="2" applyFont="1" applyProtection="1">
      <protection locked="0"/>
    </xf>
    <xf numFmtId="0" fontId="14" fillId="0" borderId="0" xfId="0" applyFont="1"/>
    <xf numFmtId="44" fontId="14" fillId="0" borderId="0" xfId="2" applyFont="1" applyAlignment="1" applyProtection="1">
      <alignment horizontal="left"/>
      <protection locked="0"/>
    </xf>
    <xf numFmtId="166" fontId="14" fillId="8" borderId="0" xfId="1" applyNumberFormat="1" applyFont="1" applyFill="1" applyBorder="1" applyProtection="1"/>
    <xf numFmtId="44" fontId="14" fillId="8" borderId="0" xfId="2" applyFont="1" applyFill="1" applyBorder="1" applyProtection="1"/>
    <xf numFmtId="0" fontId="14" fillId="8" borderId="0" xfId="0" applyFont="1" applyFill="1"/>
    <xf numFmtId="44" fontId="14" fillId="8" borderId="0" xfId="0" applyNumberFormat="1" applyFont="1" applyFill="1"/>
    <xf numFmtId="1" fontId="14" fillId="0" borderId="0" xfId="0" applyNumberFormat="1" applyFont="1"/>
    <xf numFmtId="49" fontId="11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5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4" fontId="0" fillId="0" borderId="4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left" indent="2"/>
    </xf>
    <xf numFmtId="0" fontId="15" fillId="0" borderId="5" xfId="0" applyFont="1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5" fillId="0" borderId="1" xfId="0" applyFont="1" applyBorder="1" applyAlignment="1">
      <alignment horizontal="left" indent="2"/>
    </xf>
    <xf numFmtId="44" fontId="5" fillId="0" borderId="1" xfId="0" applyNumberFormat="1" applyFont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9" fontId="5" fillId="4" borderId="10" xfId="2" applyNumberFormat="1" applyFont="1" applyFill="1" applyBorder="1" applyAlignment="1" applyProtection="1">
      <alignment horizontal="center" vertical="center" wrapText="1"/>
    </xf>
    <xf numFmtId="49" fontId="5" fillId="4" borderId="11" xfId="2" applyNumberFormat="1" applyFont="1" applyFill="1" applyBorder="1" applyAlignment="1" applyProtection="1">
      <alignment horizontal="center" vertical="center" wrapText="1"/>
    </xf>
    <xf numFmtId="49" fontId="5" fillId="2" borderId="16" xfId="0" applyNumberFormat="1" applyFont="1" applyFill="1" applyBorder="1" applyAlignment="1">
      <alignment horizontal="right" vertical="center" wrapText="1"/>
    </xf>
    <xf numFmtId="49" fontId="5" fillId="2" borderId="17" xfId="0" applyNumberFormat="1" applyFont="1" applyFill="1" applyBorder="1" applyAlignment="1">
      <alignment horizontal="right" vertical="center" wrapText="1"/>
    </xf>
    <xf numFmtId="49" fontId="5" fillId="2" borderId="18" xfId="0" applyNumberFormat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7"/>
  <sheetViews>
    <sheetView tabSelected="1" zoomScale="85" zoomScaleNormal="85" workbookViewId="0">
      <selection activeCell="F107" sqref="F107"/>
    </sheetView>
  </sheetViews>
  <sheetFormatPr defaultRowHeight="14.5" x14ac:dyDescent="0.35"/>
  <cols>
    <col min="2" max="2" width="40" customWidth="1"/>
    <col min="3" max="3" width="70.81640625" customWidth="1"/>
    <col min="4" max="4" width="27.81640625" customWidth="1"/>
    <col min="5" max="5" width="13.81640625" customWidth="1"/>
    <col min="6" max="6" width="14.453125" customWidth="1"/>
    <col min="7" max="7" width="13.7265625" customWidth="1"/>
    <col min="8" max="8" width="14" customWidth="1"/>
    <col min="9" max="9" width="12.81640625" customWidth="1"/>
    <col min="10" max="11" width="13.26953125" customWidth="1"/>
    <col min="12" max="12" width="12.81640625" customWidth="1"/>
    <col min="13" max="13" width="13.26953125" customWidth="1"/>
    <col min="14" max="14" width="11.1796875" customWidth="1"/>
    <col min="15" max="15" width="12.81640625" customWidth="1"/>
    <col min="16" max="16" width="13.26953125" customWidth="1"/>
  </cols>
  <sheetData>
    <row r="1" spans="1:16" ht="21" x14ac:dyDescent="0.35">
      <c r="A1" s="1" t="s">
        <v>0</v>
      </c>
      <c r="B1" s="2"/>
      <c r="C1" s="3"/>
      <c r="D1" s="4" t="s">
        <v>220</v>
      </c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6"/>
    </row>
    <row r="2" spans="1:16" ht="21" x14ac:dyDescent="0.35">
      <c r="A2" s="7" t="s">
        <v>1</v>
      </c>
      <c r="B2" s="8" t="s">
        <v>2</v>
      </c>
      <c r="C2" s="9"/>
      <c r="D2" s="10"/>
      <c r="E2" s="11"/>
      <c r="F2" s="11"/>
      <c r="G2" s="11"/>
      <c r="H2" s="4"/>
      <c r="I2" s="4"/>
      <c r="J2" s="4"/>
      <c r="K2" s="4"/>
      <c r="L2" s="4"/>
      <c r="M2" s="4"/>
      <c r="N2" s="4"/>
      <c r="O2" s="4"/>
      <c r="P2" s="10"/>
    </row>
    <row r="3" spans="1:16" ht="15.75" customHeight="1" x14ac:dyDescent="0.35">
      <c r="A3" s="7"/>
      <c r="B3" s="8" t="s">
        <v>3</v>
      </c>
      <c r="C3" s="9"/>
      <c r="D3" s="10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10"/>
    </row>
    <row r="4" spans="1:16" x14ac:dyDescent="0.35">
      <c r="A4" s="11"/>
      <c r="B4" s="8" t="s">
        <v>4</v>
      </c>
      <c r="C4" s="12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0"/>
      <c r="P4" s="10"/>
    </row>
    <row r="5" spans="1:16" x14ac:dyDescent="0.35">
      <c r="A5" s="11"/>
      <c r="B5" s="8" t="s">
        <v>5</v>
      </c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1"/>
      <c r="O5" s="10"/>
      <c r="P5" s="10"/>
    </row>
    <row r="6" spans="1:16" x14ac:dyDescent="0.35">
      <c r="A6" s="11"/>
      <c r="B6" s="16" t="s">
        <v>6</v>
      </c>
      <c r="C6" s="17"/>
      <c r="D6" s="15"/>
      <c r="E6" s="15"/>
      <c r="F6" s="15"/>
      <c r="G6" s="15"/>
      <c r="H6" s="15"/>
      <c r="I6" s="15"/>
      <c r="J6" s="15"/>
      <c r="K6" s="15"/>
      <c r="L6" s="15"/>
      <c r="M6" s="15"/>
      <c r="N6" s="11"/>
      <c r="O6" s="10"/>
      <c r="P6" s="10"/>
    </row>
    <row r="7" spans="1:16" x14ac:dyDescent="0.35">
      <c r="A7" s="11"/>
      <c r="B7" s="8" t="s">
        <v>7</v>
      </c>
      <c r="C7" s="18"/>
      <c r="D7" s="19"/>
      <c r="E7" s="15"/>
      <c r="F7" s="15"/>
      <c r="G7" s="15"/>
      <c r="H7" s="15"/>
      <c r="I7" s="15"/>
      <c r="J7" s="15"/>
      <c r="K7" s="15"/>
      <c r="L7" s="15"/>
      <c r="M7" s="15"/>
      <c r="N7" s="11"/>
      <c r="O7" s="11"/>
      <c r="P7" s="10"/>
    </row>
    <row r="8" spans="1:16" x14ac:dyDescent="0.35">
      <c r="A8" s="11"/>
      <c r="B8" s="8" t="s">
        <v>8</v>
      </c>
      <c r="C8" s="12"/>
      <c r="D8" s="19"/>
      <c r="E8" s="15"/>
      <c r="F8" s="15"/>
      <c r="G8" s="15"/>
      <c r="H8" s="15"/>
      <c r="I8" s="15"/>
      <c r="J8" s="15"/>
      <c r="K8" s="15"/>
      <c r="L8" s="15"/>
      <c r="M8" s="15"/>
      <c r="N8" s="11"/>
      <c r="O8" s="11"/>
      <c r="P8" s="10"/>
    </row>
    <row r="9" spans="1:16" x14ac:dyDescent="0.35">
      <c r="A9" s="11"/>
      <c r="B9" s="8" t="s">
        <v>9</v>
      </c>
      <c r="C9" s="13"/>
      <c r="D9" s="19"/>
      <c r="E9" s="15"/>
      <c r="F9" s="15"/>
      <c r="G9" s="15"/>
      <c r="H9" s="15"/>
      <c r="I9" s="15"/>
      <c r="J9" s="15"/>
      <c r="K9" s="15"/>
      <c r="L9" s="15"/>
      <c r="M9" s="15"/>
      <c r="N9" s="11"/>
      <c r="O9" s="10"/>
      <c r="P9" s="10"/>
    </row>
    <row r="10" spans="1:16" x14ac:dyDescent="0.35">
      <c r="A10" s="11"/>
      <c r="B10" s="16" t="s">
        <v>10</v>
      </c>
      <c r="C10" s="1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1"/>
      <c r="O10" s="10"/>
      <c r="P10" s="10"/>
    </row>
    <row r="11" spans="1:16" x14ac:dyDescent="0.35">
      <c r="A11" s="11"/>
      <c r="B11" s="8" t="s">
        <v>11</v>
      </c>
      <c r="C11" s="18"/>
      <c r="D11" s="19"/>
      <c r="E11" s="15"/>
      <c r="F11" s="15"/>
      <c r="G11" s="15"/>
      <c r="H11" s="15"/>
      <c r="I11" s="15"/>
      <c r="J11" s="15"/>
      <c r="K11" s="15"/>
      <c r="L11" s="15"/>
      <c r="M11" s="15"/>
      <c r="N11" s="11"/>
      <c r="O11" s="10"/>
      <c r="P11" s="10"/>
    </row>
    <row r="12" spans="1:16" x14ac:dyDescent="0.35">
      <c r="A12" s="11"/>
      <c r="B12" s="8" t="s">
        <v>12</v>
      </c>
      <c r="C12" s="12"/>
      <c r="D12" s="19"/>
      <c r="E12" s="15"/>
      <c r="F12" s="15"/>
      <c r="G12" s="15"/>
      <c r="H12" s="15"/>
      <c r="I12" s="15"/>
      <c r="J12" s="15"/>
      <c r="K12" s="15"/>
      <c r="L12" s="15"/>
      <c r="M12" s="15"/>
      <c r="N12" s="11"/>
      <c r="O12" s="10"/>
      <c r="P12" s="10"/>
    </row>
    <row r="13" spans="1:16" x14ac:dyDescent="0.35">
      <c r="A13" s="11"/>
      <c r="B13" s="8" t="s">
        <v>13</v>
      </c>
      <c r="C13" s="12"/>
      <c r="D13" s="19"/>
      <c r="E13" s="15" t="s">
        <v>67</v>
      </c>
      <c r="F13" s="15"/>
      <c r="G13" s="15"/>
      <c r="H13" s="15"/>
      <c r="I13" s="15"/>
      <c r="J13" s="15"/>
      <c r="K13" s="15"/>
      <c r="L13" s="15"/>
      <c r="M13" s="15"/>
      <c r="N13" s="11"/>
      <c r="O13" s="10"/>
      <c r="P13" s="10"/>
    </row>
    <row r="14" spans="1:16" x14ac:dyDescent="0.35">
      <c r="A14" s="11"/>
      <c r="B14" s="8" t="s">
        <v>14</v>
      </c>
      <c r="C14" s="12"/>
      <c r="D14" s="19"/>
      <c r="E14" s="20" t="str">
        <f>IF(C20="ANO","",IF(E137&gt;0,"Počet žáků ve třídě vypisuj jen když máš zapnutou funkci Kompletace na žáka!",""))</f>
        <v/>
      </c>
      <c r="F14" s="15"/>
      <c r="G14" s="15"/>
      <c r="H14" s="15"/>
      <c r="I14" s="15"/>
      <c r="J14" s="15"/>
      <c r="K14" s="15"/>
      <c r="L14" s="15"/>
      <c r="M14" s="15"/>
      <c r="N14" s="11"/>
      <c r="O14" s="10"/>
      <c r="P14" s="10"/>
    </row>
    <row r="15" spans="1:16" x14ac:dyDescent="0.35">
      <c r="A15" s="11"/>
      <c r="B15" s="8" t="s">
        <v>15</v>
      </c>
      <c r="C15" s="12"/>
      <c r="D15" s="19"/>
      <c r="E15" s="21" t="str">
        <f>IF(C20="ANO",IF(E145&gt;0,"Kompletuješ na žáka a u některého ze sloupců nemáš vyplněn počet žáků ve třídě!",""),"")</f>
        <v/>
      </c>
      <c r="F15" s="15"/>
      <c r="G15" s="15"/>
      <c r="H15" s="15"/>
      <c r="I15" s="15"/>
      <c r="J15" s="15"/>
      <c r="K15" s="15"/>
      <c r="L15" s="15"/>
      <c r="M15" s="15"/>
      <c r="N15" s="11"/>
      <c r="O15" s="10"/>
      <c r="P15" s="10"/>
    </row>
    <row r="16" spans="1:16" x14ac:dyDescent="0.35">
      <c r="A16" s="11"/>
      <c r="B16" s="8" t="s">
        <v>16</v>
      </c>
      <c r="C16" s="12"/>
      <c r="D16" s="19"/>
      <c r="F16" s="15"/>
      <c r="G16" s="15"/>
      <c r="H16" s="15"/>
      <c r="I16" s="15"/>
      <c r="J16" s="15"/>
      <c r="K16" s="15"/>
      <c r="L16" s="15"/>
      <c r="M16" s="15"/>
      <c r="N16" s="11"/>
      <c r="O16" s="10"/>
      <c r="P16" s="10"/>
    </row>
    <row r="17" spans="1:16" x14ac:dyDescent="0.35">
      <c r="A17" s="11"/>
      <c r="B17" s="8" t="s">
        <v>17</v>
      </c>
      <c r="C17" s="12"/>
      <c r="D17" s="19"/>
      <c r="E17" s="15"/>
      <c r="F17" s="15"/>
      <c r="G17" s="15"/>
      <c r="H17" s="15"/>
      <c r="I17" s="15"/>
      <c r="J17" s="15"/>
      <c r="K17" s="15"/>
      <c r="L17" s="15"/>
      <c r="M17" s="15"/>
      <c r="N17" s="11"/>
      <c r="O17" s="10"/>
      <c r="P17" s="10"/>
    </row>
    <row r="18" spans="1:16" x14ac:dyDescent="0.35">
      <c r="A18" s="11"/>
      <c r="B18" s="8" t="s">
        <v>18</v>
      </c>
      <c r="C18" s="106"/>
      <c r="D18" s="19"/>
      <c r="E18" s="15"/>
      <c r="F18" s="15"/>
      <c r="G18" s="15"/>
      <c r="H18" s="15"/>
      <c r="I18" s="15"/>
      <c r="J18" s="15"/>
      <c r="K18" s="15"/>
      <c r="L18" s="15"/>
      <c r="M18" s="15"/>
      <c r="N18" s="11"/>
      <c r="O18" s="10"/>
      <c r="P18" s="10"/>
    </row>
    <row r="19" spans="1:16" x14ac:dyDescent="0.35">
      <c r="A19" s="11"/>
      <c r="B19" s="8" t="s">
        <v>19</v>
      </c>
      <c r="C19" s="9" t="s">
        <v>1</v>
      </c>
      <c r="D19" s="10" t="s">
        <v>20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/>
      <c r="P19" s="10"/>
    </row>
    <row r="20" spans="1:16" x14ac:dyDescent="0.35">
      <c r="A20" s="11"/>
      <c r="B20" s="8" t="s">
        <v>21</v>
      </c>
      <c r="C20" s="9" t="s">
        <v>1</v>
      </c>
      <c r="D20" s="10" t="s">
        <v>20</v>
      </c>
      <c r="F20" s="11"/>
      <c r="G20" s="11"/>
      <c r="H20" s="11"/>
      <c r="I20" s="11"/>
      <c r="J20" s="11"/>
      <c r="K20" s="11"/>
      <c r="L20" s="11"/>
      <c r="M20" s="11"/>
      <c r="N20" s="11"/>
      <c r="O20" s="10"/>
      <c r="P20" s="10"/>
    </row>
    <row r="21" spans="1:16" x14ac:dyDescent="0.35">
      <c r="A21" s="11"/>
      <c r="B21" s="8" t="s">
        <v>22</v>
      </c>
      <c r="C21" s="9" t="s">
        <v>1</v>
      </c>
      <c r="D21" s="10" t="s">
        <v>20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/>
      <c r="P21" s="10"/>
    </row>
    <row r="22" spans="1:16" x14ac:dyDescent="0.35">
      <c r="A22" s="5"/>
      <c r="B22" s="22" t="s">
        <v>23</v>
      </c>
      <c r="C22" s="3"/>
      <c r="D22" s="23"/>
      <c r="E22" s="5"/>
      <c r="F22" s="5"/>
      <c r="G22" s="5"/>
      <c r="H22" s="5"/>
      <c r="I22" s="5"/>
      <c r="J22" s="5"/>
      <c r="K22" s="5"/>
      <c r="L22" s="5"/>
      <c r="M22" s="5"/>
      <c r="N22" s="5"/>
      <c r="O22" s="24"/>
      <c r="P22" s="24"/>
    </row>
    <row r="23" spans="1:16" x14ac:dyDescent="0.35">
      <c r="A23" s="5"/>
      <c r="B23" s="2"/>
      <c r="C23" s="3"/>
      <c r="D23" s="23"/>
      <c r="E23" s="5"/>
      <c r="F23" s="5"/>
      <c r="G23" s="5"/>
      <c r="H23" s="5"/>
      <c r="I23" s="5"/>
      <c r="J23" s="5"/>
      <c r="K23" s="5"/>
      <c r="L23" s="5"/>
      <c r="M23" s="5"/>
      <c r="N23" s="5"/>
      <c r="O23" s="24"/>
      <c r="P23" s="24"/>
    </row>
    <row r="24" spans="1:16" x14ac:dyDescent="0.35">
      <c r="A24" s="25"/>
      <c r="B24" s="121" t="s">
        <v>24</v>
      </c>
      <c r="C24" s="121"/>
      <c r="D24" s="26"/>
      <c r="E24" s="122" t="s">
        <v>25</v>
      </c>
      <c r="F24" s="122"/>
      <c r="G24" s="122"/>
      <c r="H24" s="122"/>
      <c r="I24" s="122"/>
      <c r="J24" s="122"/>
      <c r="K24" s="122"/>
      <c r="L24" s="122"/>
      <c r="M24" s="122"/>
      <c r="N24" s="121" t="s">
        <v>26</v>
      </c>
      <c r="O24" s="121"/>
      <c r="P24" s="123"/>
    </row>
    <row r="25" spans="1:16" ht="20.25" customHeight="1" x14ac:dyDescent="0.35">
      <c r="A25" s="27"/>
      <c r="B25" s="28" t="s">
        <v>27</v>
      </c>
      <c r="C25" s="29"/>
      <c r="D25" s="30" t="s">
        <v>28</v>
      </c>
      <c r="E25" s="31" t="s">
        <v>29</v>
      </c>
      <c r="F25" s="32" t="s">
        <v>30</v>
      </c>
      <c r="G25" s="33" t="s">
        <v>31</v>
      </c>
      <c r="H25" s="32" t="s">
        <v>32</v>
      </c>
      <c r="I25" s="33" t="s">
        <v>33</v>
      </c>
      <c r="J25" s="32" t="s">
        <v>34</v>
      </c>
      <c r="K25" s="33" t="s">
        <v>35</v>
      </c>
      <c r="L25" s="32" t="s">
        <v>36</v>
      </c>
      <c r="M25" s="34" t="s">
        <v>37</v>
      </c>
      <c r="N25" s="35" t="s">
        <v>38</v>
      </c>
      <c r="O25" s="124" t="s">
        <v>28</v>
      </c>
      <c r="P25" s="125"/>
    </row>
    <row r="26" spans="1:16" ht="15" thickBot="1" x14ac:dyDescent="0.4">
      <c r="A26" s="27"/>
      <c r="B26" s="36"/>
      <c r="C26" s="37"/>
      <c r="D26" s="38" t="s">
        <v>39</v>
      </c>
      <c r="E26" s="98"/>
      <c r="F26" s="99"/>
      <c r="G26" s="100"/>
      <c r="H26" s="99"/>
      <c r="I26" s="100"/>
      <c r="J26" s="99"/>
      <c r="K26" s="100"/>
      <c r="L26" s="99"/>
      <c r="M26" s="101"/>
      <c r="N26" s="39" t="s">
        <v>40</v>
      </c>
      <c r="O26" s="39" t="s">
        <v>41</v>
      </c>
      <c r="P26" s="40" t="s">
        <v>42</v>
      </c>
    </row>
    <row r="27" spans="1:16" ht="15" thickBot="1" x14ac:dyDescent="0.4">
      <c r="A27" s="27"/>
      <c r="B27" s="126" t="s">
        <v>43</v>
      </c>
      <c r="C27" s="127"/>
      <c r="D27" s="128"/>
      <c r="E27" s="102"/>
      <c r="F27" s="103"/>
      <c r="G27" s="104"/>
      <c r="H27" s="103"/>
      <c r="I27" s="104"/>
      <c r="J27" s="103"/>
      <c r="K27" s="104"/>
      <c r="L27" s="103"/>
      <c r="M27" s="105"/>
      <c r="N27" s="129"/>
      <c r="O27" s="130"/>
      <c r="P27" s="41"/>
    </row>
    <row r="28" spans="1:16" x14ac:dyDescent="0.35">
      <c r="A28" s="5">
        <v>1</v>
      </c>
      <c r="B28" s="112" t="s">
        <v>68</v>
      </c>
      <c r="C28" s="113" t="s">
        <v>69</v>
      </c>
      <c r="D28" s="110">
        <v>10.54</v>
      </c>
      <c r="E28" s="42"/>
      <c r="F28" s="42"/>
      <c r="G28" s="42"/>
      <c r="H28" s="42"/>
      <c r="I28" s="42"/>
      <c r="J28" s="42"/>
      <c r="K28" s="42"/>
      <c r="L28" s="42"/>
      <c r="M28" s="42"/>
      <c r="N28" s="43">
        <f t="shared" ref="N28:N112" si="0">SUM(E28:M28)</f>
        <v>0</v>
      </c>
      <c r="O28" s="44">
        <f>+D28*N28</f>
        <v>0</v>
      </c>
      <c r="P28" s="45">
        <f>+O28*1.21</f>
        <v>0</v>
      </c>
    </row>
    <row r="29" spans="1:16" x14ac:dyDescent="0.35">
      <c r="A29" s="5">
        <v>2</v>
      </c>
      <c r="B29" s="114" t="s">
        <v>70</v>
      </c>
      <c r="C29" s="115" t="s">
        <v>71</v>
      </c>
      <c r="D29" s="110">
        <v>10.54</v>
      </c>
      <c r="E29" s="42"/>
      <c r="F29" s="42"/>
      <c r="G29" s="42"/>
      <c r="H29" s="42"/>
      <c r="I29" s="42"/>
      <c r="J29" s="42"/>
      <c r="K29" s="42"/>
      <c r="L29" s="42"/>
      <c r="M29" s="42"/>
      <c r="N29" s="43">
        <f t="shared" si="0"/>
        <v>0</v>
      </c>
      <c r="O29" s="44">
        <f t="shared" ref="O29:O112" si="1">+D29*N29</f>
        <v>0</v>
      </c>
      <c r="P29" s="45">
        <f t="shared" ref="P29:P112" si="2">+O29*1.21</f>
        <v>0</v>
      </c>
    </row>
    <row r="30" spans="1:16" x14ac:dyDescent="0.35">
      <c r="A30" s="5">
        <v>3</v>
      </c>
      <c r="B30" s="114" t="s">
        <v>72</v>
      </c>
      <c r="C30" s="115" t="s">
        <v>73</v>
      </c>
      <c r="D30" s="110">
        <v>10.54</v>
      </c>
      <c r="E30" s="42"/>
      <c r="F30" s="42"/>
      <c r="G30" s="42"/>
      <c r="H30" s="42"/>
      <c r="I30" s="42"/>
      <c r="J30" s="42"/>
      <c r="K30" s="42"/>
      <c r="L30" s="42"/>
      <c r="M30" s="42"/>
      <c r="N30" s="43">
        <f t="shared" si="0"/>
        <v>0</v>
      </c>
      <c r="O30" s="44">
        <f t="shared" si="1"/>
        <v>0</v>
      </c>
      <c r="P30" s="45">
        <f t="shared" si="2"/>
        <v>0</v>
      </c>
    </row>
    <row r="31" spans="1:16" x14ac:dyDescent="0.35">
      <c r="A31" s="5">
        <v>4</v>
      </c>
      <c r="B31" s="114" t="s">
        <v>74</v>
      </c>
      <c r="C31" s="115" t="s">
        <v>75</v>
      </c>
      <c r="D31" s="110">
        <v>11.16</v>
      </c>
      <c r="E31" s="42"/>
      <c r="F31" s="42"/>
      <c r="G31" s="42"/>
      <c r="H31" s="42"/>
      <c r="I31" s="42"/>
      <c r="J31" s="42"/>
      <c r="K31" s="42"/>
      <c r="L31" s="42"/>
      <c r="M31" s="42"/>
      <c r="N31" s="43">
        <f t="shared" si="0"/>
        <v>0</v>
      </c>
      <c r="O31" s="44">
        <f t="shared" si="1"/>
        <v>0</v>
      </c>
      <c r="P31" s="45">
        <f t="shared" si="2"/>
        <v>0</v>
      </c>
    </row>
    <row r="32" spans="1:16" x14ac:dyDescent="0.35">
      <c r="A32" s="5">
        <v>5</v>
      </c>
      <c r="B32" s="114" t="s">
        <v>76</v>
      </c>
      <c r="C32" s="115" t="s">
        <v>77</v>
      </c>
      <c r="D32" s="110">
        <v>11.16</v>
      </c>
      <c r="E32" s="42"/>
      <c r="F32" s="42"/>
      <c r="G32" s="42"/>
      <c r="H32" s="42"/>
      <c r="I32" s="42"/>
      <c r="J32" s="42"/>
      <c r="K32" s="42"/>
      <c r="L32" s="42"/>
      <c r="M32" s="42"/>
      <c r="N32" s="43">
        <f t="shared" si="0"/>
        <v>0</v>
      </c>
      <c r="O32" s="44">
        <f t="shared" si="1"/>
        <v>0</v>
      </c>
      <c r="P32" s="45">
        <f t="shared" si="2"/>
        <v>0</v>
      </c>
    </row>
    <row r="33" spans="1:16" x14ac:dyDescent="0.35">
      <c r="A33" s="5">
        <v>6</v>
      </c>
      <c r="B33" s="114" t="s">
        <v>78</v>
      </c>
      <c r="C33" s="115" t="s">
        <v>79</v>
      </c>
      <c r="D33" s="110">
        <v>11.16</v>
      </c>
      <c r="E33" s="42"/>
      <c r="F33" s="42"/>
      <c r="G33" s="42"/>
      <c r="H33" s="42"/>
      <c r="I33" s="42"/>
      <c r="J33" s="42"/>
      <c r="K33" s="42"/>
      <c r="L33" s="42"/>
      <c r="M33" s="42"/>
      <c r="N33" s="43">
        <f t="shared" si="0"/>
        <v>0</v>
      </c>
      <c r="O33" s="44">
        <f t="shared" si="1"/>
        <v>0</v>
      </c>
      <c r="P33" s="45">
        <f t="shared" si="2"/>
        <v>0</v>
      </c>
    </row>
    <row r="34" spans="1:16" x14ac:dyDescent="0.35">
      <c r="A34" s="5">
        <v>7</v>
      </c>
      <c r="B34" s="114" t="s">
        <v>80</v>
      </c>
      <c r="C34" s="115" t="s">
        <v>81</v>
      </c>
      <c r="D34" s="110">
        <v>13.02</v>
      </c>
      <c r="E34" s="42"/>
      <c r="F34" s="42"/>
      <c r="G34" s="42"/>
      <c r="H34" s="42"/>
      <c r="I34" s="42"/>
      <c r="J34" s="42"/>
      <c r="K34" s="42"/>
      <c r="L34" s="42"/>
      <c r="M34" s="42"/>
      <c r="N34" s="43">
        <f t="shared" si="0"/>
        <v>0</v>
      </c>
      <c r="O34" s="44">
        <f t="shared" si="1"/>
        <v>0</v>
      </c>
      <c r="P34" s="45">
        <f t="shared" si="2"/>
        <v>0</v>
      </c>
    </row>
    <row r="35" spans="1:16" x14ac:dyDescent="0.35">
      <c r="A35" s="5">
        <v>8</v>
      </c>
      <c r="B35" s="114" t="s">
        <v>82</v>
      </c>
      <c r="C35" s="115" t="s">
        <v>83</v>
      </c>
      <c r="D35" s="110">
        <v>13.02</v>
      </c>
      <c r="E35" s="42"/>
      <c r="F35" s="42"/>
      <c r="G35" s="42"/>
      <c r="H35" s="42"/>
      <c r="I35" s="42"/>
      <c r="J35" s="42"/>
      <c r="K35" s="42"/>
      <c r="L35" s="42"/>
      <c r="M35" s="42"/>
      <c r="N35" s="43">
        <f t="shared" si="0"/>
        <v>0</v>
      </c>
      <c r="O35" s="44">
        <f t="shared" si="1"/>
        <v>0</v>
      </c>
      <c r="P35" s="45">
        <f t="shared" si="2"/>
        <v>0</v>
      </c>
    </row>
    <row r="36" spans="1:16" x14ac:dyDescent="0.35">
      <c r="A36" s="5">
        <v>9</v>
      </c>
      <c r="B36" s="114" t="s">
        <v>84</v>
      </c>
      <c r="C36" s="115" t="s">
        <v>85</v>
      </c>
      <c r="D36" s="110">
        <v>13.02</v>
      </c>
      <c r="E36" s="42"/>
      <c r="F36" s="42"/>
      <c r="G36" s="42"/>
      <c r="H36" s="42"/>
      <c r="I36" s="42"/>
      <c r="J36" s="42"/>
      <c r="K36" s="42"/>
      <c r="L36" s="42"/>
      <c r="M36" s="42"/>
      <c r="N36" s="43">
        <f t="shared" si="0"/>
        <v>0</v>
      </c>
      <c r="O36" s="44">
        <f t="shared" si="1"/>
        <v>0</v>
      </c>
      <c r="P36" s="45">
        <f t="shared" si="2"/>
        <v>0</v>
      </c>
    </row>
    <row r="37" spans="1:16" x14ac:dyDescent="0.35">
      <c r="A37" s="5">
        <v>10</v>
      </c>
      <c r="B37" s="114" t="s">
        <v>86</v>
      </c>
      <c r="C37" s="115" t="s">
        <v>87</v>
      </c>
      <c r="D37" s="110">
        <v>16.12</v>
      </c>
      <c r="E37" s="42"/>
      <c r="F37" s="42"/>
      <c r="G37" s="42"/>
      <c r="H37" s="42"/>
      <c r="I37" s="42"/>
      <c r="J37" s="42"/>
      <c r="K37" s="42"/>
      <c r="L37" s="42"/>
      <c r="M37" s="42"/>
      <c r="N37" s="43">
        <f t="shared" si="0"/>
        <v>0</v>
      </c>
      <c r="O37" s="44">
        <f t="shared" si="1"/>
        <v>0</v>
      </c>
      <c r="P37" s="45">
        <f t="shared" si="2"/>
        <v>0</v>
      </c>
    </row>
    <row r="38" spans="1:16" x14ac:dyDescent="0.35">
      <c r="A38" s="5">
        <v>11</v>
      </c>
      <c r="B38" s="114" t="s">
        <v>88</v>
      </c>
      <c r="C38" s="115" t="s">
        <v>89</v>
      </c>
      <c r="D38" s="110">
        <v>16.12</v>
      </c>
      <c r="E38" s="42"/>
      <c r="F38" s="42"/>
      <c r="G38" s="42"/>
      <c r="H38" s="42"/>
      <c r="I38" s="42"/>
      <c r="J38" s="42"/>
      <c r="K38" s="42"/>
      <c r="L38" s="42"/>
      <c r="M38" s="42"/>
      <c r="N38" s="43">
        <f t="shared" si="0"/>
        <v>0</v>
      </c>
      <c r="O38" s="44">
        <f t="shared" si="1"/>
        <v>0</v>
      </c>
      <c r="P38" s="45">
        <f t="shared" si="2"/>
        <v>0</v>
      </c>
    </row>
    <row r="39" spans="1:16" x14ac:dyDescent="0.35">
      <c r="A39" s="5">
        <v>12</v>
      </c>
      <c r="B39" s="114" t="s">
        <v>90</v>
      </c>
      <c r="C39" s="115" t="s">
        <v>91</v>
      </c>
      <c r="D39" s="110">
        <v>16.12</v>
      </c>
      <c r="E39" s="42"/>
      <c r="F39" s="42"/>
      <c r="G39" s="42"/>
      <c r="H39" s="42"/>
      <c r="I39" s="42"/>
      <c r="J39" s="42"/>
      <c r="K39" s="42"/>
      <c r="L39" s="42"/>
      <c r="M39" s="42"/>
      <c r="N39" s="43">
        <f t="shared" si="0"/>
        <v>0</v>
      </c>
      <c r="O39" s="44">
        <f t="shared" si="1"/>
        <v>0</v>
      </c>
      <c r="P39" s="45">
        <f t="shared" si="2"/>
        <v>0</v>
      </c>
    </row>
    <row r="40" spans="1:16" x14ac:dyDescent="0.35">
      <c r="A40" s="5">
        <v>13</v>
      </c>
      <c r="B40" s="114" t="s">
        <v>92</v>
      </c>
      <c r="C40" s="115" t="s">
        <v>93</v>
      </c>
      <c r="D40" s="110">
        <v>16.12</v>
      </c>
      <c r="E40" s="42"/>
      <c r="F40" s="42"/>
      <c r="G40" s="42"/>
      <c r="H40" s="42"/>
      <c r="I40" s="42"/>
      <c r="J40" s="42"/>
      <c r="K40" s="42"/>
      <c r="L40" s="42"/>
      <c r="M40" s="42"/>
      <c r="N40" s="43">
        <f t="shared" si="0"/>
        <v>0</v>
      </c>
      <c r="O40" s="44">
        <f t="shared" si="1"/>
        <v>0</v>
      </c>
      <c r="P40" s="45">
        <f t="shared" si="2"/>
        <v>0</v>
      </c>
    </row>
    <row r="41" spans="1:16" x14ac:dyDescent="0.35">
      <c r="A41" s="5">
        <v>14</v>
      </c>
      <c r="B41" s="114" t="s">
        <v>94</v>
      </c>
      <c r="C41" s="115" t="s">
        <v>95</v>
      </c>
      <c r="D41" s="110">
        <v>16.12</v>
      </c>
      <c r="E41" s="42"/>
      <c r="F41" s="42"/>
      <c r="G41" s="42"/>
      <c r="H41" s="42"/>
      <c r="I41" s="42"/>
      <c r="J41" s="42"/>
      <c r="K41" s="42"/>
      <c r="L41" s="42"/>
      <c r="M41" s="42"/>
      <c r="N41" s="43">
        <f t="shared" si="0"/>
        <v>0</v>
      </c>
      <c r="O41" s="44">
        <f t="shared" si="1"/>
        <v>0</v>
      </c>
      <c r="P41" s="45">
        <f t="shared" si="2"/>
        <v>0</v>
      </c>
    </row>
    <row r="42" spans="1:16" x14ac:dyDescent="0.35">
      <c r="A42" s="5">
        <v>15</v>
      </c>
      <c r="B42" s="114" t="s">
        <v>96</v>
      </c>
      <c r="C42" s="115" t="s">
        <v>97</v>
      </c>
      <c r="D42" s="110">
        <v>16.12</v>
      </c>
      <c r="E42" s="42"/>
      <c r="F42" s="42"/>
      <c r="G42" s="42"/>
      <c r="H42" s="42"/>
      <c r="I42" s="42"/>
      <c r="J42" s="42"/>
      <c r="K42" s="42"/>
      <c r="L42" s="42"/>
      <c r="M42" s="42"/>
      <c r="N42" s="43">
        <f t="shared" si="0"/>
        <v>0</v>
      </c>
      <c r="O42" s="44">
        <f t="shared" si="1"/>
        <v>0</v>
      </c>
      <c r="P42" s="45">
        <f t="shared" si="2"/>
        <v>0</v>
      </c>
    </row>
    <row r="43" spans="1:16" x14ac:dyDescent="0.35">
      <c r="A43" s="5">
        <v>16</v>
      </c>
      <c r="B43" s="114" t="s">
        <v>98</v>
      </c>
      <c r="C43" s="115" t="s">
        <v>99</v>
      </c>
      <c r="D43" s="110">
        <v>17.98</v>
      </c>
      <c r="E43" s="42"/>
      <c r="F43" s="42"/>
      <c r="G43" s="42"/>
      <c r="H43" s="42"/>
      <c r="I43" s="42"/>
      <c r="J43" s="42"/>
      <c r="K43" s="42"/>
      <c r="L43" s="42"/>
      <c r="M43" s="42"/>
      <c r="N43" s="43">
        <f t="shared" si="0"/>
        <v>0</v>
      </c>
      <c r="O43" s="44">
        <f t="shared" si="1"/>
        <v>0</v>
      </c>
      <c r="P43" s="45">
        <f t="shared" si="2"/>
        <v>0</v>
      </c>
    </row>
    <row r="44" spans="1:16" x14ac:dyDescent="0.35">
      <c r="A44" s="5">
        <v>17</v>
      </c>
      <c r="B44" s="114" t="s">
        <v>100</v>
      </c>
      <c r="C44" s="115" t="s">
        <v>101</v>
      </c>
      <c r="D44" s="110">
        <v>17.98</v>
      </c>
      <c r="E44" s="42"/>
      <c r="F44" s="42"/>
      <c r="G44" s="42"/>
      <c r="H44" s="42"/>
      <c r="I44" s="42"/>
      <c r="J44" s="42"/>
      <c r="K44" s="42"/>
      <c r="L44" s="42"/>
      <c r="M44" s="42"/>
      <c r="N44" s="43">
        <f t="shared" si="0"/>
        <v>0</v>
      </c>
      <c r="O44" s="44">
        <f t="shared" si="1"/>
        <v>0</v>
      </c>
      <c r="P44" s="45">
        <f t="shared" si="2"/>
        <v>0</v>
      </c>
    </row>
    <row r="45" spans="1:16" x14ac:dyDescent="0.35">
      <c r="A45" s="5">
        <v>18</v>
      </c>
      <c r="B45" s="114" t="s">
        <v>102</v>
      </c>
      <c r="C45" s="115" t="s">
        <v>103</v>
      </c>
      <c r="D45" s="110">
        <v>17.98</v>
      </c>
      <c r="E45" s="42"/>
      <c r="F45" s="42"/>
      <c r="G45" s="42"/>
      <c r="H45" s="42"/>
      <c r="I45" s="42"/>
      <c r="J45" s="42"/>
      <c r="K45" s="42"/>
      <c r="L45" s="42"/>
      <c r="M45" s="42"/>
      <c r="N45" s="43">
        <f t="shared" si="0"/>
        <v>0</v>
      </c>
      <c r="O45" s="44">
        <f t="shared" si="1"/>
        <v>0</v>
      </c>
      <c r="P45" s="45">
        <f t="shared" si="2"/>
        <v>0</v>
      </c>
    </row>
    <row r="46" spans="1:16" x14ac:dyDescent="0.35">
      <c r="A46" s="5">
        <v>19</v>
      </c>
      <c r="B46" s="114" t="s">
        <v>104</v>
      </c>
      <c r="C46" s="115" t="s">
        <v>105</v>
      </c>
      <c r="D46" s="110">
        <v>22.93</v>
      </c>
      <c r="E46" s="42"/>
      <c r="F46" s="42"/>
      <c r="G46" s="42"/>
      <c r="H46" s="42"/>
      <c r="I46" s="42"/>
      <c r="J46" s="42"/>
      <c r="K46" s="42"/>
      <c r="L46" s="42"/>
      <c r="M46" s="42"/>
      <c r="N46" s="43">
        <f t="shared" si="0"/>
        <v>0</v>
      </c>
      <c r="O46" s="44">
        <f t="shared" si="1"/>
        <v>0</v>
      </c>
      <c r="P46" s="45">
        <f t="shared" si="2"/>
        <v>0</v>
      </c>
    </row>
    <row r="47" spans="1:16" x14ac:dyDescent="0.35">
      <c r="A47" s="5">
        <v>20</v>
      </c>
      <c r="B47" s="114" t="s">
        <v>106</v>
      </c>
      <c r="C47" s="115" t="s">
        <v>107</v>
      </c>
      <c r="D47" s="110">
        <v>22.93</v>
      </c>
      <c r="E47" s="42"/>
      <c r="F47" s="42"/>
      <c r="G47" s="42"/>
      <c r="H47" s="42"/>
      <c r="I47" s="42"/>
      <c r="J47" s="42"/>
      <c r="K47" s="42"/>
      <c r="L47" s="42"/>
      <c r="M47" s="42"/>
      <c r="N47" s="43">
        <f t="shared" si="0"/>
        <v>0</v>
      </c>
      <c r="O47" s="44">
        <f t="shared" si="1"/>
        <v>0</v>
      </c>
      <c r="P47" s="45">
        <f t="shared" si="2"/>
        <v>0</v>
      </c>
    </row>
    <row r="48" spans="1:16" x14ac:dyDescent="0.35">
      <c r="A48" s="5">
        <v>21</v>
      </c>
      <c r="B48" s="114" t="s">
        <v>108</v>
      </c>
      <c r="C48" s="115" t="s">
        <v>109</v>
      </c>
      <c r="D48" s="110">
        <v>22.93</v>
      </c>
      <c r="E48" s="42"/>
      <c r="F48" s="42"/>
      <c r="G48" s="42"/>
      <c r="H48" s="42"/>
      <c r="I48" s="42"/>
      <c r="J48" s="42"/>
      <c r="K48" s="42"/>
      <c r="L48" s="42"/>
      <c r="M48" s="42"/>
      <c r="N48" s="43">
        <f t="shared" si="0"/>
        <v>0</v>
      </c>
      <c r="O48" s="44">
        <f t="shared" si="1"/>
        <v>0</v>
      </c>
      <c r="P48" s="45">
        <f t="shared" si="2"/>
        <v>0</v>
      </c>
    </row>
    <row r="49" spans="1:16" x14ac:dyDescent="0.35">
      <c r="A49" s="5">
        <v>22</v>
      </c>
      <c r="B49" s="114" t="s">
        <v>110</v>
      </c>
      <c r="C49" s="115" t="s">
        <v>111</v>
      </c>
      <c r="D49" s="110">
        <v>23.55</v>
      </c>
      <c r="E49" s="42"/>
      <c r="F49" s="42"/>
      <c r="G49" s="42"/>
      <c r="H49" s="42"/>
      <c r="I49" s="42"/>
      <c r="J49" s="42"/>
      <c r="K49" s="42"/>
      <c r="L49" s="42"/>
      <c r="M49" s="42"/>
      <c r="N49" s="43">
        <f t="shared" si="0"/>
        <v>0</v>
      </c>
      <c r="O49" s="44">
        <f t="shared" si="1"/>
        <v>0</v>
      </c>
      <c r="P49" s="45">
        <f t="shared" si="2"/>
        <v>0</v>
      </c>
    </row>
    <row r="50" spans="1:16" x14ac:dyDescent="0.35">
      <c r="A50" s="5">
        <v>23</v>
      </c>
      <c r="B50" s="114" t="s">
        <v>112</v>
      </c>
      <c r="C50" s="115" t="s">
        <v>113</v>
      </c>
      <c r="D50" s="110">
        <v>23.55</v>
      </c>
      <c r="E50" s="42"/>
      <c r="F50" s="42"/>
      <c r="G50" s="42"/>
      <c r="H50" s="42"/>
      <c r="I50" s="42"/>
      <c r="J50" s="42"/>
      <c r="K50" s="42"/>
      <c r="L50" s="42"/>
      <c r="M50" s="42"/>
      <c r="N50" s="43">
        <f t="shared" si="0"/>
        <v>0</v>
      </c>
      <c r="O50" s="44">
        <f t="shared" si="1"/>
        <v>0</v>
      </c>
      <c r="P50" s="45">
        <f t="shared" si="2"/>
        <v>0</v>
      </c>
    </row>
    <row r="51" spans="1:16" x14ac:dyDescent="0.35">
      <c r="A51" s="5">
        <v>24</v>
      </c>
      <c r="B51" s="114" t="s">
        <v>114</v>
      </c>
      <c r="C51" s="115" t="s">
        <v>115</v>
      </c>
      <c r="D51" s="110">
        <v>23.55</v>
      </c>
      <c r="E51" s="42"/>
      <c r="F51" s="42"/>
      <c r="G51" s="42"/>
      <c r="H51" s="42"/>
      <c r="I51" s="42"/>
      <c r="J51" s="42"/>
      <c r="K51" s="42"/>
      <c r="L51" s="42"/>
      <c r="M51" s="42"/>
      <c r="N51" s="43">
        <f t="shared" si="0"/>
        <v>0</v>
      </c>
      <c r="O51" s="44">
        <f t="shared" si="1"/>
        <v>0</v>
      </c>
      <c r="P51" s="45">
        <f t="shared" si="2"/>
        <v>0</v>
      </c>
    </row>
    <row r="52" spans="1:16" x14ac:dyDescent="0.35">
      <c r="A52" s="5">
        <v>25</v>
      </c>
      <c r="B52" s="114" t="s">
        <v>116</v>
      </c>
      <c r="C52" s="115" t="s">
        <v>117</v>
      </c>
      <c r="D52" s="110">
        <v>26.65</v>
      </c>
      <c r="E52" s="42"/>
      <c r="F52" s="42"/>
      <c r="G52" s="42"/>
      <c r="H52" s="42"/>
      <c r="I52" s="42"/>
      <c r="J52" s="42"/>
      <c r="K52" s="42"/>
      <c r="L52" s="42"/>
      <c r="M52" s="42"/>
      <c r="N52" s="43">
        <f t="shared" si="0"/>
        <v>0</v>
      </c>
      <c r="O52" s="44">
        <f t="shared" si="1"/>
        <v>0</v>
      </c>
      <c r="P52" s="45">
        <f t="shared" si="2"/>
        <v>0</v>
      </c>
    </row>
    <row r="53" spans="1:16" x14ac:dyDescent="0.35">
      <c r="A53" s="5">
        <v>26</v>
      </c>
      <c r="B53" s="114" t="s">
        <v>118</v>
      </c>
      <c r="C53" s="115" t="s">
        <v>119</v>
      </c>
      <c r="D53" s="110">
        <v>26.65</v>
      </c>
      <c r="E53" s="42"/>
      <c r="F53" s="42"/>
      <c r="G53" s="42"/>
      <c r="H53" s="42"/>
      <c r="I53" s="42"/>
      <c r="J53" s="42"/>
      <c r="K53" s="42"/>
      <c r="L53" s="42"/>
      <c r="M53" s="42"/>
      <c r="N53" s="43">
        <f t="shared" si="0"/>
        <v>0</v>
      </c>
      <c r="O53" s="44">
        <f t="shared" si="1"/>
        <v>0</v>
      </c>
      <c r="P53" s="45">
        <f t="shared" si="2"/>
        <v>0</v>
      </c>
    </row>
    <row r="54" spans="1:16" x14ac:dyDescent="0.35">
      <c r="A54" s="5">
        <v>27</v>
      </c>
      <c r="B54" s="114" t="s">
        <v>120</v>
      </c>
      <c r="C54" s="115" t="s">
        <v>121</v>
      </c>
      <c r="D54" s="110">
        <v>26.65</v>
      </c>
      <c r="E54" s="42"/>
      <c r="F54" s="42"/>
      <c r="G54" s="42"/>
      <c r="H54" s="42"/>
      <c r="I54" s="42"/>
      <c r="J54" s="42"/>
      <c r="K54" s="42"/>
      <c r="L54" s="42"/>
      <c r="M54" s="42"/>
      <c r="N54" s="43">
        <f t="shared" si="0"/>
        <v>0</v>
      </c>
      <c r="O54" s="44">
        <f t="shared" si="1"/>
        <v>0</v>
      </c>
      <c r="P54" s="45">
        <f t="shared" si="2"/>
        <v>0</v>
      </c>
    </row>
    <row r="55" spans="1:16" x14ac:dyDescent="0.35">
      <c r="A55" s="5">
        <v>28</v>
      </c>
      <c r="B55" s="114" t="s">
        <v>122</v>
      </c>
      <c r="C55" s="115" t="s">
        <v>123</v>
      </c>
      <c r="D55" s="110">
        <v>4.96</v>
      </c>
      <c r="E55" s="42"/>
      <c r="F55" s="42"/>
      <c r="G55" s="42"/>
      <c r="H55" s="42"/>
      <c r="I55" s="42"/>
      <c r="J55" s="42"/>
      <c r="K55" s="42"/>
      <c r="L55" s="42"/>
      <c r="M55" s="42"/>
      <c r="N55" s="43">
        <f t="shared" si="0"/>
        <v>0</v>
      </c>
      <c r="O55" s="44">
        <f t="shared" si="1"/>
        <v>0</v>
      </c>
      <c r="P55" s="45">
        <f t="shared" si="2"/>
        <v>0</v>
      </c>
    </row>
    <row r="56" spans="1:16" x14ac:dyDescent="0.35">
      <c r="A56" s="5">
        <v>29</v>
      </c>
      <c r="B56" s="114" t="s">
        <v>124</v>
      </c>
      <c r="C56" s="115" t="s">
        <v>125</v>
      </c>
      <c r="D56" s="110">
        <v>5.58</v>
      </c>
      <c r="E56" s="42"/>
      <c r="F56" s="42"/>
      <c r="G56" s="42"/>
      <c r="H56" s="42"/>
      <c r="I56" s="42"/>
      <c r="J56" s="42"/>
      <c r="K56" s="42"/>
      <c r="L56" s="42"/>
      <c r="M56" s="42"/>
      <c r="N56" s="43">
        <f t="shared" si="0"/>
        <v>0</v>
      </c>
      <c r="O56" s="44">
        <f t="shared" si="1"/>
        <v>0</v>
      </c>
      <c r="P56" s="45">
        <f t="shared" si="2"/>
        <v>0</v>
      </c>
    </row>
    <row r="57" spans="1:16" x14ac:dyDescent="0.35">
      <c r="A57" s="5">
        <v>30</v>
      </c>
      <c r="B57" s="114" t="s">
        <v>126</v>
      </c>
      <c r="C57" s="115" t="s">
        <v>127</v>
      </c>
      <c r="D57" s="110">
        <v>4.34</v>
      </c>
      <c r="E57" s="42"/>
      <c r="F57" s="42"/>
      <c r="G57" s="42"/>
      <c r="H57" s="42"/>
      <c r="I57" s="42"/>
      <c r="J57" s="42"/>
      <c r="K57" s="42"/>
      <c r="L57" s="42"/>
      <c r="M57" s="42"/>
      <c r="N57" s="43">
        <f t="shared" si="0"/>
        <v>0</v>
      </c>
      <c r="O57" s="44">
        <f t="shared" si="1"/>
        <v>0</v>
      </c>
      <c r="P57" s="45">
        <f t="shared" si="2"/>
        <v>0</v>
      </c>
    </row>
    <row r="58" spans="1:16" x14ac:dyDescent="0.35">
      <c r="A58" s="5">
        <v>31</v>
      </c>
      <c r="B58" s="114" t="s">
        <v>128</v>
      </c>
      <c r="C58" s="115" t="s">
        <v>129</v>
      </c>
      <c r="D58" s="110">
        <v>4.96</v>
      </c>
      <c r="E58" s="42"/>
      <c r="F58" s="42"/>
      <c r="G58" s="42"/>
      <c r="H58" s="42"/>
      <c r="I58" s="42"/>
      <c r="J58" s="42"/>
      <c r="K58" s="42"/>
      <c r="L58" s="42"/>
      <c r="M58" s="42"/>
      <c r="N58" s="43">
        <f t="shared" si="0"/>
        <v>0</v>
      </c>
      <c r="O58" s="44">
        <f t="shared" si="1"/>
        <v>0</v>
      </c>
      <c r="P58" s="45">
        <f t="shared" si="2"/>
        <v>0</v>
      </c>
    </row>
    <row r="59" spans="1:16" x14ac:dyDescent="0.35">
      <c r="A59" s="5">
        <v>32</v>
      </c>
      <c r="B59" s="114" t="s">
        <v>130</v>
      </c>
      <c r="C59" s="115" t="s">
        <v>131</v>
      </c>
      <c r="D59" s="110">
        <v>6.82</v>
      </c>
      <c r="E59" s="42"/>
      <c r="F59" s="42"/>
      <c r="G59" s="42"/>
      <c r="H59" s="42"/>
      <c r="I59" s="42"/>
      <c r="J59" s="42"/>
      <c r="K59" s="42"/>
      <c r="L59" s="42"/>
      <c r="M59" s="42"/>
      <c r="N59" s="43">
        <f t="shared" si="0"/>
        <v>0</v>
      </c>
      <c r="O59" s="44">
        <f t="shared" si="1"/>
        <v>0</v>
      </c>
      <c r="P59" s="45">
        <f t="shared" si="2"/>
        <v>0</v>
      </c>
    </row>
    <row r="60" spans="1:16" x14ac:dyDescent="0.35">
      <c r="A60" s="5">
        <v>33</v>
      </c>
      <c r="B60" s="114" t="s">
        <v>132</v>
      </c>
      <c r="C60" s="115" t="s">
        <v>133</v>
      </c>
      <c r="D60" s="110">
        <v>4.96</v>
      </c>
      <c r="E60" s="42"/>
      <c r="F60" s="42"/>
      <c r="G60" s="42"/>
      <c r="H60" s="42"/>
      <c r="I60" s="42"/>
      <c r="J60" s="42"/>
      <c r="K60" s="42"/>
      <c r="L60" s="42"/>
      <c r="M60" s="42"/>
      <c r="N60" s="43">
        <f t="shared" si="0"/>
        <v>0</v>
      </c>
      <c r="O60" s="44">
        <f t="shared" si="1"/>
        <v>0</v>
      </c>
      <c r="P60" s="45">
        <f t="shared" si="2"/>
        <v>0</v>
      </c>
    </row>
    <row r="61" spans="1:16" x14ac:dyDescent="0.35">
      <c r="A61" s="5">
        <v>34</v>
      </c>
      <c r="B61" s="114" t="s">
        <v>134</v>
      </c>
      <c r="C61" s="115" t="s">
        <v>135</v>
      </c>
      <c r="D61" s="110">
        <v>4.96</v>
      </c>
      <c r="E61" s="42"/>
      <c r="F61" s="42"/>
      <c r="G61" s="42"/>
      <c r="H61" s="42"/>
      <c r="I61" s="42"/>
      <c r="J61" s="42"/>
      <c r="K61" s="42"/>
      <c r="L61" s="42"/>
      <c r="M61" s="42"/>
      <c r="N61" s="43">
        <f t="shared" si="0"/>
        <v>0</v>
      </c>
      <c r="O61" s="44">
        <f t="shared" si="1"/>
        <v>0</v>
      </c>
      <c r="P61" s="45">
        <f t="shared" si="2"/>
        <v>0</v>
      </c>
    </row>
    <row r="62" spans="1:16" x14ac:dyDescent="0.35">
      <c r="A62" s="5">
        <v>35</v>
      </c>
      <c r="B62" s="114" t="s">
        <v>136</v>
      </c>
      <c r="C62" s="115" t="s">
        <v>137</v>
      </c>
      <c r="D62" s="110">
        <v>4.96</v>
      </c>
      <c r="E62" s="108"/>
      <c r="F62" s="108"/>
      <c r="G62" s="108"/>
      <c r="H62" s="108"/>
      <c r="I62" s="108"/>
      <c r="J62" s="108"/>
      <c r="K62" s="108"/>
      <c r="L62" s="108"/>
      <c r="M62" s="108"/>
      <c r="N62" s="43">
        <f t="shared" si="0"/>
        <v>0</v>
      </c>
      <c r="O62" s="44">
        <f t="shared" si="1"/>
        <v>0</v>
      </c>
      <c r="P62" s="45">
        <f t="shared" si="2"/>
        <v>0</v>
      </c>
    </row>
    <row r="63" spans="1:16" x14ac:dyDescent="0.35">
      <c r="A63" s="5">
        <v>36</v>
      </c>
      <c r="B63" s="114" t="s">
        <v>138</v>
      </c>
      <c r="C63" s="115" t="s">
        <v>139</v>
      </c>
      <c r="D63" s="110">
        <v>5.58</v>
      </c>
      <c r="E63" s="108"/>
      <c r="F63" s="108"/>
      <c r="G63" s="108"/>
      <c r="H63" s="108"/>
      <c r="I63" s="108"/>
      <c r="J63" s="108"/>
      <c r="K63" s="108"/>
      <c r="L63" s="108"/>
      <c r="M63" s="108"/>
      <c r="N63" s="43">
        <f t="shared" si="0"/>
        <v>0</v>
      </c>
      <c r="O63" s="44">
        <f t="shared" si="1"/>
        <v>0</v>
      </c>
      <c r="P63" s="45">
        <f t="shared" si="2"/>
        <v>0</v>
      </c>
    </row>
    <row r="64" spans="1:16" x14ac:dyDescent="0.35">
      <c r="A64" s="5">
        <v>37</v>
      </c>
      <c r="B64" s="114" t="s">
        <v>140</v>
      </c>
      <c r="C64" s="115" t="s">
        <v>141</v>
      </c>
      <c r="D64" s="110">
        <v>5.58</v>
      </c>
      <c r="E64" s="108"/>
      <c r="F64" s="108"/>
      <c r="G64" s="108"/>
      <c r="H64" s="108"/>
      <c r="I64" s="108"/>
      <c r="J64" s="108"/>
      <c r="K64" s="108"/>
      <c r="L64" s="108"/>
      <c r="M64" s="108"/>
      <c r="N64" s="43">
        <f t="shared" si="0"/>
        <v>0</v>
      </c>
      <c r="O64" s="44">
        <f t="shared" si="1"/>
        <v>0</v>
      </c>
      <c r="P64" s="45">
        <f t="shared" si="2"/>
        <v>0</v>
      </c>
    </row>
    <row r="65" spans="1:16" x14ac:dyDescent="0.35">
      <c r="A65" s="5">
        <v>38</v>
      </c>
      <c r="B65" s="114" t="s">
        <v>142</v>
      </c>
      <c r="C65" s="115" t="s">
        <v>143</v>
      </c>
      <c r="D65" s="110">
        <v>5.58</v>
      </c>
      <c r="E65" s="108"/>
      <c r="F65" s="108"/>
      <c r="G65" s="108"/>
      <c r="H65" s="108"/>
      <c r="I65" s="108"/>
      <c r="J65" s="108"/>
      <c r="K65" s="108"/>
      <c r="L65" s="108"/>
      <c r="M65" s="108"/>
      <c r="N65" s="43">
        <f t="shared" si="0"/>
        <v>0</v>
      </c>
      <c r="O65" s="44">
        <f t="shared" si="1"/>
        <v>0</v>
      </c>
      <c r="P65" s="45">
        <f t="shared" si="2"/>
        <v>0</v>
      </c>
    </row>
    <row r="66" spans="1:16" x14ac:dyDescent="0.35">
      <c r="A66" s="5">
        <v>39</v>
      </c>
      <c r="B66" s="114" t="s">
        <v>144</v>
      </c>
      <c r="C66" s="115" t="s">
        <v>145</v>
      </c>
      <c r="D66" s="110">
        <v>5.58</v>
      </c>
      <c r="E66" s="108"/>
      <c r="F66" s="108"/>
      <c r="G66" s="108"/>
      <c r="H66" s="108"/>
      <c r="I66" s="108"/>
      <c r="J66" s="108"/>
      <c r="K66" s="108"/>
      <c r="L66" s="108"/>
      <c r="M66" s="108"/>
      <c r="N66" s="43">
        <f t="shared" si="0"/>
        <v>0</v>
      </c>
      <c r="O66" s="44">
        <f t="shared" si="1"/>
        <v>0</v>
      </c>
      <c r="P66" s="45">
        <f t="shared" si="2"/>
        <v>0</v>
      </c>
    </row>
    <row r="67" spans="1:16" x14ac:dyDescent="0.35">
      <c r="A67" s="5">
        <v>40</v>
      </c>
      <c r="B67" s="114" t="s">
        <v>146</v>
      </c>
      <c r="C67" s="115" t="s">
        <v>147</v>
      </c>
      <c r="D67" s="110">
        <v>5.58</v>
      </c>
      <c r="E67" s="108"/>
      <c r="F67" s="108"/>
      <c r="G67" s="108"/>
      <c r="H67" s="108"/>
      <c r="I67" s="108"/>
      <c r="J67" s="108"/>
      <c r="K67" s="108"/>
      <c r="L67" s="108"/>
      <c r="M67" s="108"/>
      <c r="N67" s="43">
        <f t="shared" si="0"/>
        <v>0</v>
      </c>
      <c r="O67" s="44">
        <f t="shared" si="1"/>
        <v>0</v>
      </c>
      <c r="P67" s="45">
        <f t="shared" si="2"/>
        <v>0</v>
      </c>
    </row>
    <row r="68" spans="1:16" x14ac:dyDescent="0.35">
      <c r="A68" s="5">
        <v>41</v>
      </c>
      <c r="B68" s="114" t="s">
        <v>148</v>
      </c>
      <c r="C68" s="115" t="s">
        <v>149</v>
      </c>
      <c r="D68" s="110">
        <v>5.58</v>
      </c>
      <c r="E68" s="108"/>
      <c r="F68" s="108"/>
      <c r="G68" s="108"/>
      <c r="H68" s="108"/>
      <c r="I68" s="108"/>
      <c r="J68" s="108"/>
      <c r="K68" s="108"/>
      <c r="L68" s="108"/>
      <c r="M68" s="108"/>
      <c r="N68" s="43">
        <f t="shared" si="0"/>
        <v>0</v>
      </c>
      <c r="O68" s="44">
        <f t="shared" si="1"/>
        <v>0</v>
      </c>
      <c r="P68" s="45">
        <f t="shared" si="2"/>
        <v>0</v>
      </c>
    </row>
    <row r="69" spans="1:16" x14ac:dyDescent="0.35">
      <c r="A69" s="5">
        <v>42</v>
      </c>
      <c r="B69" s="114" t="s">
        <v>150</v>
      </c>
      <c r="C69" s="115" t="s">
        <v>151</v>
      </c>
      <c r="D69" s="110">
        <v>5.58</v>
      </c>
      <c r="E69" s="108"/>
      <c r="F69" s="108"/>
      <c r="G69" s="108"/>
      <c r="H69" s="108"/>
      <c r="I69" s="108"/>
      <c r="J69" s="108"/>
      <c r="K69" s="108"/>
      <c r="L69" s="108"/>
      <c r="M69" s="108"/>
      <c r="N69" s="43">
        <f t="shared" si="0"/>
        <v>0</v>
      </c>
      <c r="O69" s="44">
        <f t="shared" si="1"/>
        <v>0</v>
      </c>
      <c r="P69" s="45">
        <f t="shared" si="2"/>
        <v>0</v>
      </c>
    </row>
    <row r="70" spans="1:16" x14ac:dyDescent="0.35">
      <c r="A70" s="5">
        <v>43</v>
      </c>
      <c r="B70" s="114" t="s">
        <v>152</v>
      </c>
      <c r="C70" s="115" t="s">
        <v>153</v>
      </c>
      <c r="D70" s="110">
        <v>5.58</v>
      </c>
      <c r="E70" s="108"/>
      <c r="F70" s="108"/>
      <c r="G70" s="108"/>
      <c r="H70" s="108"/>
      <c r="I70" s="108"/>
      <c r="J70" s="108"/>
      <c r="K70" s="108"/>
      <c r="L70" s="108"/>
      <c r="M70" s="108"/>
      <c r="N70" s="43">
        <f t="shared" si="0"/>
        <v>0</v>
      </c>
      <c r="O70" s="44">
        <f t="shared" si="1"/>
        <v>0</v>
      </c>
      <c r="P70" s="45">
        <f t="shared" si="2"/>
        <v>0</v>
      </c>
    </row>
    <row r="71" spans="1:16" x14ac:dyDescent="0.35">
      <c r="A71" s="5">
        <v>44</v>
      </c>
      <c r="B71" s="114" t="s">
        <v>154</v>
      </c>
      <c r="C71" s="115" t="s">
        <v>155</v>
      </c>
      <c r="D71" s="110">
        <v>5.58</v>
      </c>
      <c r="E71" s="108"/>
      <c r="F71" s="108"/>
      <c r="G71" s="108"/>
      <c r="H71" s="108"/>
      <c r="I71" s="108"/>
      <c r="J71" s="108"/>
      <c r="K71" s="108"/>
      <c r="L71" s="108"/>
      <c r="M71" s="108"/>
      <c r="N71" s="43">
        <f t="shared" si="0"/>
        <v>0</v>
      </c>
      <c r="O71" s="44">
        <f t="shared" si="1"/>
        <v>0</v>
      </c>
      <c r="P71" s="45">
        <f t="shared" si="2"/>
        <v>0</v>
      </c>
    </row>
    <row r="72" spans="1:16" x14ac:dyDescent="0.35">
      <c r="A72" s="5">
        <v>45</v>
      </c>
      <c r="B72" s="114" t="s">
        <v>156</v>
      </c>
      <c r="C72" s="115" t="s">
        <v>157</v>
      </c>
      <c r="D72" s="110">
        <v>5.58</v>
      </c>
      <c r="E72" s="108"/>
      <c r="F72" s="108"/>
      <c r="G72" s="108"/>
      <c r="H72" s="108"/>
      <c r="I72" s="108"/>
      <c r="J72" s="108"/>
      <c r="K72" s="108"/>
      <c r="L72" s="108"/>
      <c r="M72" s="108"/>
      <c r="N72" s="43">
        <f t="shared" si="0"/>
        <v>0</v>
      </c>
      <c r="O72" s="44">
        <f t="shared" si="1"/>
        <v>0</v>
      </c>
      <c r="P72" s="45">
        <f t="shared" si="2"/>
        <v>0</v>
      </c>
    </row>
    <row r="73" spans="1:16" x14ac:dyDescent="0.35">
      <c r="A73" s="5">
        <v>46</v>
      </c>
      <c r="B73" s="114" t="s">
        <v>158</v>
      </c>
      <c r="C73" s="115" t="s">
        <v>159</v>
      </c>
      <c r="D73" s="110">
        <v>7.44</v>
      </c>
      <c r="E73" s="108"/>
      <c r="F73" s="108"/>
      <c r="G73" s="108"/>
      <c r="H73" s="108"/>
      <c r="I73" s="108"/>
      <c r="J73" s="108"/>
      <c r="K73" s="108"/>
      <c r="L73" s="108"/>
      <c r="M73" s="108"/>
      <c r="N73" s="43">
        <f t="shared" si="0"/>
        <v>0</v>
      </c>
      <c r="O73" s="44">
        <f t="shared" si="1"/>
        <v>0</v>
      </c>
      <c r="P73" s="45">
        <f t="shared" si="2"/>
        <v>0</v>
      </c>
    </row>
    <row r="74" spans="1:16" x14ac:dyDescent="0.35">
      <c r="A74" s="5">
        <v>47</v>
      </c>
      <c r="B74" s="114" t="s">
        <v>160</v>
      </c>
      <c r="C74" s="115" t="s">
        <v>161</v>
      </c>
      <c r="D74" s="110">
        <v>7.44</v>
      </c>
      <c r="E74" s="108"/>
      <c r="F74" s="108"/>
      <c r="G74" s="108"/>
      <c r="H74" s="108"/>
      <c r="I74" s="108"/>
      <c r="J74" s="108"/>
      <c r="K74" s="108"/>
      <c r="L74" s="108"/>
      <c r="M74" s="108"/>
      <c r="N74" s="43">
        <f t="shared" si="0"/>
        <v>0</v>
      </c>
      <c r="O74" s="44">
        <f t="shared" si="1"/>
        <v>0</v>
      </c>
      <c r="P74" s="45">
        <f t="shared" si="2"/>
        <v>0</v>
      </c>
    </row>
    <row r="75" spans="1:16" x14ac:dyDescent="0.35">
      <c r="A75" s="5">
        <v>48</v>
      </c>
      <c r="B75" s="114" t="s">
        <v>162</v>
      </c>
      <c r="C75" s="115" t="s">
        <v>163</v>
      </c>
      <c r="D75" s="110">
        <v>7.44</v>
      </c>
      <c r="E75" s="108"/>
      <c r="F75" s="108"/>
      <c r="G75" s="108"/>
      <c r="H75" s="108"/>
      <c r="I75" s="108"/>
      <c r="J75" s="108"/>
      <c r="K75" s="108"/>
      <c r="L75" s="108"/>
      <c r="M75" s="108"/>
      <c r="N75" s="43">
        <f t="shared" si="0"/>
        <v>0</v>
      </c>
      <c r="O75" s="44">
        <f t="shared" si="1"/>
        <v>0</v>
      </c>
      <c r="P75" s="45">
        <f t="shared" si="2"/>
        <v>0</v>
      </c>
    </row>
    <row r="76" spans="1:16" x14ac:dyDescent="0.35">
      <c r="A76" s="5">
        <v>49</v>
      </c>
      <c r="B76" s="114" t="s">
        <v>164</v>
      </c>
      <c r="C76" s="115" t="s">
        <v>165</v>
      </c>
      <c r="D76" s="110">
        <v>9.92</v>
      </c>
      <c r="E76" s="108"/>
      <c r="F76" s="108"/>
      <c r="G76" s="108"/>
      <c r="H76" s="108"/>
      <c r="I76" s="108"/>
      <c r="J76" s="108"/>
      <c r="K76" s="108"/>
      <c r="L76" s="108"/>
      <c r="M76" s="108"/>
      <c r="N76" s="43">
        <f t="shared" si="0"/>
        <v>0</v>
      </c>
      <c r="O76" s="44">
        <f t="shared" si="1"/>
        <v>0</v>
      </c>
      <c r="P76" s="45">
        <f t="shared" si="2"/>
        <v>0</v>
      </c>
    </row>
    <row r="77" spans="1:16" x14ac:dyDescent="0.35">
      <c r="A77" s="5">
        <v>50</v>
      </c>
      <c r="B77" s="114" t="s">
        <v>166</v>
      </c>
      <c r="C77" s="115" t="s">
        <v>167</v>
      </c>
      <c r="D77" s="110">
        <v>9.92</v>
      </c>
      <c r="E77" s="108"/>
      <c r="F77" s="108"/>
      <c r="G77" s="108"/>
      <c r="H77" s="108"/>
      <c r="I77" s="108"/>
      <c r="J77" s="108"/>
      <c r="K77" s="108"/>
      <c r="L77" s="108"/>
      <c r="M77" s="108"/>
      <c r="N77" s="43">
        <f t="shared" si="0"/>
        <v>0</v>
      </c>
      <c r="O77" s="44">
        <f t="shared" si="1"/>
        <v>0</v>
      </c>
      <c r="P77" s="45">
        <f t="shared" si="2"/>
        <v>0</v>
      </c>
    </row>
    <row r="78" spans="1:16" x14ac:dyDescent="0.35">
      <c r="A78" s="5">
        <v>51</v>
      </c>
      <c r="B78" s="114" t="s">
        <v>168</v>
      </c>
      <c r="C78" s="115" t="s">
        <v>169</v>
      </c>
      <c r="D78" s="110">
        <v>9.92</v>
      </c>
      <c r="E78" s="108"/>
      <c r="F78" s="108"/>
      <c r="G78" s="108"/>
      <c r="H78" s="108"/>
      <c r="I78" s="108"/>
      <c r="J78" s="108"/>
      <c r="K78" s="108"/>
      <c r="L78" s="108"/>
      <c r="M78" s="108"/>
      <c r="N78" s="43">
        <f t="shared" si="0"/>
        <v>0</v>
      </c>
      <c r="O78" s="44">
        <f t="shared" si="1"/>
        <v>0</v>
      </c>
      <c r="P78" s="45">
        <f t="shared" si="2"/>
        <v>0</v>
      </c>
    </row>
    <row r="79" spans="1:16" x14ac:dyDescent="0.35">
      <c r="A79" s="5">
        <v>52</v>
      </c>
      <c r="B79" s="114" t="s">
        <v>170</v>
      </c>
      <c r="C79" s="115" t="s">
        <v>171</v>
      </c>
      <c r="D79" s="110">
        <v>8.68</v>
      </c>
      <c r="E79" s="108"/>
      <c r="F79" s="108"/>
      <c r="G79" s="108"/>
      <c r="H79" s="108"/>
      <c r="I79" s="108"/>
      <c r="J79" s="108"/>
      <c r="K79" s="108"/>
      <c r="L79" s="108"/>
      <c r="M79" s="108"/>
      <c r="N79" s="43">
        <f t="shared" si="0"/>
        <v>0</v>
      </c>
      <c r="O79" s="44">
        <f t="shared" si="1"/>
        <v>0</v>
      </c>
      <c r="P79" s="45">
        <f t="shared" si="2"/>
        <v>0</v>
      </c>
    </row>
    <row r="80" spans="1:16" x14ac:dyDescent="0.35">
      <c r="A80" s="5">
        <v>53</v>
      </c>
      <c r="B80" s="114" t="s">
        <v>172</v>
      </c>
      <c r="C80" s="115" t="s">
        <v>173</v>
      </c>
      <c r="D80" s="110">
        <v>8.68</v>
      </c>
      <c r="E80" s="108"/>
      <c r="F80" s="108"/>
      <c r="G80" s="108"/>
      <c r="H80" s="108"/>
      <c r="I80" s="108"/>
      <c r="J80" s="108"/>
      <c r="K80" s="108"/>
      <c r="L80" s="108"/>
      <c r="M80" s="108"/>
      <c r="N80" s="43">
        <f t="shared" si="0"/>
        <v>0</v>
      </c>
      <c r="O80" s="44">
        <f t="shared" si="1"/>
        <v>0</v>
      </c>
      <c r="P80" s="45">
        <f t="shared" si="2"/>
        <v>0</v>
      </c>
    </row>
    <row r="81" spans="1:16" x14ac:dyDescent="0.35">
      <c r="A81" s="5">
        <v>54</v>
      </c>
      <c r="B81" s="114" t="s">
        <v>174</v>
      </c>
      <c r="C81" s="115" t="s">
        <v>175</v>
      </c>
      <c r="D81" s="110">
        <v>8.68</v>
      </c>
      <c r="E81" s="108"/>
      <c r="F81" s="108"/>
      <c r="G81" s="108"/>
      <c r="H81" s="108"/>
      <c r="I81" s="108"/>
      <c r="J81" s="108"/>
      <c r="K81" s="108"/>
      <c r="L81" s="108"/>
      <c r="M81" s="108"/>
      <c r="N81" s="43">
        <f t="shared" si="0"/>
        <v>0</v>
      </c>
      <c r="O81" s="44">
        <f t="shared" si="1"/>
        <v>0</v>
      </c>
      <c r="P81" s="45">
        <f t="shared" si="2"/>
        <v>0</v>
      </c>
    </row>
    <row r="82" spans="1:16" x14ac:dyDescent="0.35">
      <c r="A82" s="5">
        <v>55</v>
      </c>
      <c r="B82" s="114" t="s">
        <v>176</v>
      </c>
      <c r="C82" s="115" t="s">
        <v>177</v>
      </c>
      <c r="D82" s="110">
        <v>10.54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43">
        <f t="shared" si="0"/>
        <v>0</v>
      </c>
      <c r="O82" s="44">
        <f t="shared" si="1"/>
        <v>0</v>
      </c>
      <c r="P82" s="45">
        <f t="shared" si="2"/>
        <v>0</v>
      </c>
    </row>
    <row r="83" spans="1:16" x14ac:dyDescent="0.35">
      <c r="A83" s="5">
        <v>56</v>
      </c>
      <c r="B83" s="114" t="s">
        <v>178</v>
      </c>
      <c r="C83" s="115" t="s">
        <v>179</v>
      </c>
      <c r="D83" s="110">
        <v>10.54</v>
      </c>
      <c r="E83" s="108"/>
      <c r="F83" s="108"/>
      <c r="G83" s="108"/>
      <c r="H83" s="108"/>
      <c r="I83" s="108"/>
      <c r="J83" s="108"/>
      <c r="K83" s="108"/>
      <c r="L83" s="108"/>
      <c r="M83" s="108"/>
      <c r="N83" s="43">
        <f t="shared" si="0"/>
        <v>0</v>
      </c>
      <c r="O83" s="44">
        <f t="shared" si="1"/>
        <v>0</v>
      </c>
      <c r="P83" s="45">
        <f t="shared" si="2"/>
        <v>0</v>
      </c>
    </row>
    <row r="84" spans="1:16" x14ac:dyDescent="0.35">
      <c r="A84" s="5">
        <v>57</v>
      </c>
      <c r="B84" s="114" t="s">
        <v>180</v>
      </c>
      <c r="C84" s="115" t="s">
        <v>181</v>
      </c>
      <c r="D84" s="110">
        <v>10.54</v>
      </c>
      <c r="E84" s="108"/>
      <c r="F84" s="108"/>
      <c r="G84" s="108"/>
      <c r="H84" s="108"/>
      <c r="I84" s="108"/>
      <c r="J84" s="108"/>
      <c r="K84" s="108"/>
      <c r="L84" s="108"/>
      <c r="M84" s="108"/>
      <c r="N84" s="43">
        <f t="shared" si="0"/>
        <v>0</v>
      </c>
      <c r="O84" s="44">
        <f t="shared" si="1"/>
        <v>0</v>
      </c>
      <c r="P84" s="45">
        <f t="shared" si="2"/>
        <v>0</v>
      </c>
    </row>
    <row r="85" spans="1:16" x14ac:dyDescent="0.35">
      <c r="A85" s="5">
        <v>58</v>
      </c>
      <c r="B85" s="114" t="s">
        <v>182</v>
      </c>
      <c r="C85" s="115" t="s">
        <v>183</v>
      </c>
      <c r="D85" s="110">
        <v>13.02</v>
      </c>
      <c r="E85" s="108"/>
      <c r="F85" s="108"/>
      <c r="G85" s="108"/>
      <c r="H85" s="108"/>
      <c r="I85" s="108"/>
      <c r="J85" s="108"/>
      <c r="K85" s="108"/>
      <c r="L85" s="108"/>
      <c r="M85" s="108"/>
      <c r="N85" s="43">
        <f t="shared" si="0"/>
        <v>0</v>
      </c>
      <c r="O85" s="44">
        <f t="shared" si="1"/>
        <v>0</v>
      </c>
      <c r="P85" s="45">
        <f t="shared" si="2"/>
        <v>0</v>
      </c>
    </row>
    <row r="86" spans="1:16" x14ac:dyDescent="0.35">
      <c r="A86" s="5">
        <v>59</v>
      </c>
      <c r="B86" s="114" t="s">
        <v>184</v>
      </c>
      <c r="C86" s="115" t="s">
        <v>185</v>
      </c>
      <c r="D86" s="110">
        <v>13.02</v>
      </c>
      <c r="E86" s="108"/>
      <c r="F86" s="108"/>
      <c r="G86" s="108"/>
      <c r="H86" s="108"/>
      <c r="I86" s="108"/>
      <c r="J86" s="108"/>
      <c r="K86" s="108"/>
      <c r="L86" s="108"/>
      <c r="M86" s="108"/>
      <c r="N86" s="43">
        <f t="shared" si="0"/>
        <v>0</v>
      </c>
      <c r="O86" s="44">
        <f t="shared" si="1"/>
        <v>0</v>
      </c>
      <c r="P86" s="45">
        <f t="shared" si="2"/>
        <v>0</v>
      </c>
    </row>
    <row r="87" spans="1:16" x14ac:dyDescent="0.35">
      <c r="A87" s="5">
        <v>60</v>
      </c>
      <c r="B87" s="114" t="s">
        <v>186</v>
      </c>
      <c r="C87" s="115" t="s">
        <v>187</v>
      </c>
      <c r="D87" s="110">
        <v>13.02</v>
      </c>
      <c r="E87" s="108"/>
      <c r="F87" s="108"/>
      <c r="G87" s="108"/>
      <c r="H87" s="108"/>
      <c r="I87" s="108"/>
      <c r="J87" s="108"/>
      <c r="K87" s="108"/>
      <c r="L87" s="108"/>
      <c r="M87" s="108"/>
      <c r="N87" s="43">
        <f t="shared" si="0"/>
        <v>0</v>
      </c>
      <c r="O87" s="44">
        <f t="shared" si="1"/>
        <v>0</v>
      </c>
      <c r="P87" s="45">
        <f t="shared" si="2"/>
        <v>0</v>
      </c>
    </row>
    <row r="88" spans="1:16" x14ac:dyDescent="0.35">
      <c r="A88" s="5">
        <v>61</v>
      </c>
      <c r="B88" s="114" t="s">
        <v>188</v>
      </c>
      <c r="C88" s="115" t="s">
        <v>189</v>
      </c>
      <c r="D88" s="110">
        <v>11.78</v>
      </c>
      <c r="E88" s="108"/>
      <c r="F88" s="108"/>
      <c r="G88" s="108"/>
      <c r="H88" s="108"/>
      <c r="I88" s="108"/>
      <c r="J88" s="108"/>
      <c r="K88" s="108"/>
      <c r="L88" s="108"/>
      <c r="M88" s="108"/>
      <c r="N88" s="43">
        <f t="shared" si="0"/>
        <v>0</v>
      </c>
      <c r="O88" s="44">
        <f t="shared" si="1"/>
        <v>0</v>
      </c>
      <c r="P88" s="45">
        <f t="shared" si="2"/>
        <v>0</v>
      </c>
    </row>
    <row r="89" spans="1:16" x14ac:dyDescent="0.35">
      <c r="A89" s="5">
        <v>62</v>
      </c>
      <c r="B89" s="114" t="s">
        <v>190</v>
      </c>
      <c r="C89" s="115" t="s">
        <v>191</v>
      </c>
      <c r="D89" s="110">
        <v>11.78</v>
      </c>
      <c r="E89" s="108"/>
      <c r="F89" s="108"/>
      <c r="G89" s="108"/>
      <c r="H89" s="108"/>
      <c r="I89" s="108"/>
      <c r="J89" s="108"/>
      <c r="K89" s="108"/>
      <c r="L89" s="108"/>
      <c r="M89" s="108"/>
      <c r="N89" s="43">
        <f t="shared" si="0"/>
        <v>0</v>
      </c>
      <c r="O89" s="44">
        <f t="shared" si="1"/>
        <v>0</v>
      </c>
      <c r="P89" s="45">
        <f t="shared" si="2"/>
        <v>0</v>
      </c>
    </row>
    <row r="90" spans="1:16" x14ac:dyDescent="0.35">
      <c r="A90" s="5">
        <v>63</v>
      </c>
      <c r="B90" s="114" t="s">
        <v>192</v>
      </c>
      <c r="C90" s="115" t="s">
        <v>193</v>
      </c>
      <c r="D90" s="110">
        <v>11.78</v>
      </c>
      <c r="E90" s="108"/>
      <c r="F90" s="108"/>
      <c r="G90" s="108"/>
      <c r="H90" s="108"/>
      <c r="I90" s="108"/>
      <c r="J90" s="108"/>
      <c r="K90" s="108"/>
      <c r="L90" s="108"/>
      <c r="M90" s="108"/>
      <c r="N90" s="43">
        <f t="shared" si="0"/>
        <v>0</v>
      </c>
      <c r="O90" s="44">
        <f t="shared" si="1"/>
        <v>0</v>
      </c>
      <c r="P90" s="45">
        <f t="shared" si="2"/>
        <v>0</v>
      </c>
    </row>
    <row r="91" spans="1:16" x14ac:dyDescent="0.35">
      <c r="A91" s="5">
        <v>64</v>
      </c>
      <c r="B91" s="114" t="s">
        <v>194</v>
      </c>
      <c r="C91" s="115" t="s">
        <v>195</v>
      </c>
      <c r="D91" s="110">
        <v>11.78</v>
      </c>
      <c r="E91" s="108"/>
      <c r="F91" s="108"/>
      <c r="G91" s="108"/>
      <c r="H91" s="108"/>
      <c r="I91" s="108"/>
      <c r="J91" s="108"/>
      <c r="K91" s="108"/>
      <c r="L91" s="108"/>
      <c r="M91" s="108"/>
      <c r="N91" s="43">
        <f t="shared" si="0"/>
        <v>0</v>
      </c>
      <c r="O91" s="44">
        <f t="shared" si="1"/>
        <v>0</v>
      </c>
      <c r="P91" s="45">
        <f t="shared" si="2"/>
        <v>0</v>
      </c>
    </row>
    <row r="92" spans="1:16" x14ac:dyDescent="0.35">
      <c r="A92" s="5">
        <v>65</v>
      </c>
      <c r="B92" s="114" t="s">
        <v>196</v>
      </c>
      <c r="C92" s="115" t="s">
        <v>197</v>
      </c>
      <c r="D92" s="110">
        <v>11.78</v>
      </c>
      <c r="E92" s="108"/>
      <c r="F92" s="108"/>
      <c r="G92" s="108"/>
      <c r="H92" s="108"/>
      <c r="I92" s="108"/>
      <c r="J92" s="108"/>
      <c r="K92" s="108"/>
      <c r="L92" s="108"/>
      <c r="M92" s="108"/>
      <c r="N92" s="43">
        <f t="shared" si="0"/>
        <v>0</v>
      </c>
      <c r="O92" s="44">
        <f t="shared" si="1"/>
        <v>0</v>
      </c>
      <c r="P92" s="45">
        <f t="shared" si="2"/>
        <v>0</v>
      </c>
    </row>
    <row r="93" spans="1:16" x14ac:dyDescent="0.35">
      <c r="A93" s="5">
        <v>66</v>
      </c>
      <c r="B93" s="114" t="s">
        <v>198</v>
      </c>
      <c r="C93" s="115" t="s">
        <v>199</v>
      </c>
      <c r="D93" s="110">
        <v>11.78</v>
      </c>
      <c r="E93" s="108"/>
      <c r="F93" s="108"/>
      <c r="G93" s="108"/>
      <c r="H93" s="108"/>
      <c r="I93" s="108"/>
      <c r="J93" s="108"/>
      <c r="K93" s="108"/>
      <c r="L93" s="108"/>
      <c r="M93" s="108"/>
      <c r="N93" s="43">
        <f t="shared" si="0"/>
        <v>0</v>
      </c>
      <c r="O93" s="44">
        <f t="shared" si="1"/>
        <v>0</v>
      </c>
      <c r="P93" s="45">
        <f t="shared" si="2"/>
        <v>0</v>
      </c>
    </row>
    <row r="94" spans="1:16" x14ac:dyDescent="0.35">
      <c r="A94" s="5">
        <v>67</v>
      </c>
      <c r="B94" s="114" t="s">
        <v>200</v>
      </c>
      <c r="C94" s="115" t="s">
        <v>201</v>
      </c>
      <c r="D94" s="110">
        <v>4.34</v>
      </c>
      <c r="E94" s="108"/>
      <c r="F94" s="108"/>
      <c r="G94" s="108"/>
      <c r="H94" s="108"/>
      <c r="I94" s="108"/>
      <c r="J94" s="108"/>
      <c r="K94" s="108"/>
      <c r="L94" s="108"/>
      <c r="M94" s="108"/>
      <c r="N94" s="43">
        <f t="shared" si="0"/>
        <v>0</v>
      </c>
      <c r="O94" s="44">
        <f t="shared" si="1"/>
        <v>0</v>
      </c>
      <c r="P94" s="45">
        <f t="shared" si="2"/>
        <v>0</v>
      </c>
    </row>
    <row r="95" spans="1:16" x14ac:dyDescent="0.35">
      <c r="A95" s="5">
        <v>68</v>
      </c>
      <c r="B95" s="114" t="s">
        <v>202</v>
      </c>
      <c r="C95" s="115" t="s">
        <v>203</v>
      </c>
      <c r="D95" s="110">
        <v>4.34</v>
      </c>
      <c r="E95" s="108"/>
      <c r="F95" s="108"/>
      <c r="G95" s="108"/>
      <c r="H95" s="108"/>
      <c r="I95" s="108"/>
      <c r="J95" s="108"/>
      <c r="K95" s="108"/>
      <c r="L95" s="108"/>
      <c r="M95" s="108"/>
      <c r="N95" s="43">
        <f t="shared" si="0"/>
        <v>0</v>
      </c>
      <c r="O95" s="44">
        <f t="shared" si="1"/>
        <v>0</v>
      </c>
      <c r="P95" s="45">
        <f t="shared" si="2"/>
        <v>0</v>
      </c>
    </row>
    <row r="96" spans="1:16" x14ac:dyDescent="0.35">
      <c r="A96" s="5">
        <v>69</v>
      </c>
      <c r="B96" s="114" t="s">
        <v>204</v>
      </c>
      <c r="C96" s="115" t="s">
        <v>205</v>
      </c>
      <c r="D96" s="111">
        <v>8.06</v>
      </c>
      <c r="E96" s="108"/>
      <c r="F96" s="108"/>
      <c r="G96" s="108"/>
      <c r="H96" s="108"/>
      <c r="I96" s="108"/>
      <c r="J96" s="108"/>
      <c r="K96" s="108"/>
      <c r="L96" s="108"/>
      <c r="M96" s="108"/>
      <c r="N96" s="43">
        <f t="shared" si="0"/>
        <v>0</v>
      </c>
      <c r="O96" s="44">
        <f t="shared" si="1"/>
        <v>0</v>
      </c>
      <c r="P96" s="45">
        <f t="shared" si="2"/>
        <v>0</v>
      </c>
    </row>
    <row r="97" spans="1:16" x14ac:dyDescent="0.35">
      <c r="A97" s="5">
        <v>70</v>
      </c>
      <c r="B97" s="114" t="s">
        <v>206</v>
      </c>
      <c r="C97" s="115" t="s">
        <v>207</v>
      </c>
      <c r="D97" s="111">
        <v>8.06</v>
      </c>
      <c r="E97" s="108"/>
      <c r="F97" s="108"/>
      <c r="G97" s="108"/>
      <c r="H97" s="108"/>
      <c r="I97" s="108"/>
      <c r="J97" s="108"/>
      <c r="K97" s="108"/>
      <c r="L97" s="108"/>
      <c r="M97" s="108"/>
      <c r="N97" s="43">
        <f t="shared" si="0"/>
        <v>0</v>
      </c>
      <c r="O97" s="44">
        <f t="shared" si="1"/>
        <v>0</v>
      </c>
      <c r="P97" s="45">
        <f t="shared" si="2"/>
        <v>0</v>
      </c>
    </row>
    <row r="98" spans="1:16" x14ac:dyDescent="0.35">
      <c r="A98" s="5">
        <v>71</v>
      </c>
      <c r="B98" s="114">
        <v>2134800004</v>
      </c>
      <c r="C98" s="115" t="s">
        <v>208</v>
      </c>
      <c r="D98" s="116">
        <v>8.68</v>
      </c>
      <c r="E98" s="108"/>
      <c r="F98" s="108"/>
      <c r="G98" s="108"/>
      <c r="H98" s="108"/>
      <c r="I98" s="108"/>
      <c r="J98" s="108"/>
      <c r="K98" s="108"/>
      <c r="L98" s="108"/>
      <c r="M98" s="108"/>
      <c r="N98" s="43">
        <f t="shared" si="0"/>
        <v>0</v>
      </c>
      <c r="O98" s="44">
        <f t="shared" si="1"/>
        <v>0</v>
      </c>
      <c r="P98" s="45">
        <f t="shared" si="2"/>
        <v>0</v>
      </c>
    </row>
    <row r="99" spans="1:16" x14ac:dyDescent="0.35">
      <c r="A99" s="5">
        <v>72</v>
      </c>
      <c r="B99" s="114">
        <v>2134800003</v>
      </c>
      <c r="C99" s="115" t="s">
        <v>209</v>
      </c>
      <c r="D99" s="111">
        <v>11.78</v>
      </c>
      <c r="E99" s="108"/>
      <c r="F99" s="108"/>
      <c r="G99" s="108"/>
      <c r="H99" s="108"/>
      <c r="I99" s="108"/>
      <c r="J99" s="108"/>
      <c r="K99" s="108"/>
      <c r="L99" s="108"/>
      <c r="M99" s="108"/>
      <c r="N99" s="43">
        <f t="shared" si="0"/>
        <v>0</v>
      </c>
      <c r="O99" s="44">
        <f t="shared" si="1"/>
        <v>0</v>
      </c>
      <c r="P99" s="45">
        <f t="shared" si="2"/>
        <v>0</v>
      </c>
    </row>
    <row r="100" spans="1:16" x14ac:dyDescent="0.35">
      <c r="A100" s="5">
        <v>73</v>
      </c>
      <c r="B100" s="114">
        <v>1784</v>
      </c>
      <c r="C100" s="115" t="s">
        <v>210</v>
      </c>
      <c r="D100" s="111">
        <v>13.64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43">
        <f t="shared" si="0"/>
        <v>0</v>
      </c>
      <c r="O100" s="44">
        <f t="shared" si="1"/>
        <v>0</v>
      </c>
      <c r="P100" s="45">
        <f t="shared" si="2"/>
        <v>0</v>
      </c>
    </row>
    <row r="101" spans="1:16" x14ac:dyDescent="0.35">
      <c r="A101" s="5">
        <v>74</v>
      </c>
      <c r="B101" s="114">
        <v>1460</v>
      </c>
      <c r="C101" s="115" t="s">
        <v>211</v>
      </c>
      <c r="D101" s="111">
        <v>11.16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43">
        <f t="shared" si="0"/>
        <v>0</v>
      </c>
      <c r="O101" s="44">
        <f t="shared" si="1"/>
        <v>0</v>
      </c>
      <c r="P101" s="45">
        <f t="shared" si="2"/>
        <v>0</v>
      </c>
    </row>
    <row r="102" spans="1:16" x14ac:dyDescent="0.35">
      <c r="A102" s="5">
        <v>75</v>
      </c>
      <c r="B102" s="114">
        <v>1461</v>
      </c>
      <c r="C102" s="115" t="s">
        <v>221</v>
      </c>
      <c r="D102" s="111">
        <v>11.16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43">
        <f t="shared" si="0"/>
        <v>0</v>
      </c>
      <c r="O102" s="44">
        <f t="shared" si="1"/>
        <v>0</v>
      </c>
      <c r="P102" s="45">
        <f t="shared" si="2"/>
        <v>0</v>
      </c>
    </row>
    <row r="103" spans="1:16" x14ac:dyDescent="0.35">
      <c r="A103" s="5">
        <v>76</v>
      </c>
      <c r="B103" s="114">
        <v>1463</v>
      </c>
      <c r="C103" s="115" t="s">
        <v>222</v>
      </c>
      <c r="D103" s="111">
        <v>5.58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43">
        <f t="shared" si="0"/>
        <v>0</v>
      </c>
      <c r="O103" s="44">
        <f t="shared" si="1"/>
        <v>0</v>
      </c>
      <c r="P103" s="45">
        <f t="shared" si="2"/>
        <v>0</v>
      </c>
    </row>
    <row r="104" spans="1:16" x14ac:dyDescent="0.35">
      <c r="A104" s="5">
        <v>77</v>
      </c>
      <c r="B104" s="114">
        <v>1552</v>
      </c>
      <c r="C104" s="115" t="s">
        <v>223</v>
      </c>
      <c r="D104" s="111">
        <v>6.2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43">
        <f t="shared" si="0"/>
        <v>0</v>
      </c>
      <c r="O104" s="44">
        <f t="shared" si="1"/>
        <v>0</v>
      </c>
      <c r="P104" s="45">
        <f t="shared" si="2"/>
        <v>0</v>
      </c>
    </row>
    <row r="105" spans="1:16" x14ac:dyDescent="0.35">
      <c r="A105" s="5">
        <v>78</v>
      </c>
      <c r="B105" s="114">
        <v>1925</v>
      </c>
      <c r="C105" s="115" t="s">
        <v>212</v>
      </c>
      <c r="D105" s="111">
        <v>11.16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43">
        <f t="shared" si="0"/>
        <v>0</v>
      </c>
      <c r="O105" s="44">
        <f t="shared" si="1"/>
        <v>0</v>
      </c>
      <c r="P105" s="45">
        <f t="shared" si="2"/>
        <v>0</v>
      </c>
    </row>
    <row r="106" spans="1:16" x14ac:dyDescent="0.35">
      <c r="A106" s="5">
        <v>79</v>
      </c>
      <c r="B106" s="114">
        <v>1926</v>
      </c>
      <c r="C106" s="115" t="s">
        <v>213</v>
      </c>
      <c r="D106" s="111">
        <v>11.16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43">
        <f t="shared" si="0"/>
        <v>0</v>
      </c>
      <c r="O106" s="44">
        <f t="shared" si="1"/>
        <v>0</v>
      </c>
      <c r="P106" s="45">
        <f t="shared" si="2"/>
        <v>0</v>
      </c>
    </row>
    <row r="107" spans="1:16" x14ac:dyDescent="0.35">
      <c r="A107" s="5">
        <v>80</v>
      </c>
      <c r="B107" s="114">
        <v>1927</v>
      </c>
      <c r="C107" s="115" t="s">
        <v>214</v>
      </c>
      <c r="D107" s="111">
        <v>11.16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43">
        <f t="shared" si="0"/>
        <v>0</v>
      </c>
      <c r="O107" s="44">
        <f t="shared" si="1"/>
        <v>0</v>
      </c>
      <c r="P107" s="45">
        <f t="shared" si="2"/>
        <v>0</v>
      </c>
    </row>
    <row r="108" spans="1:16" x14ac:dyDescent="0.35">
      <c r="A108" s="5">
        <v>81</v>
      </c>
      <c r="B108" s="114">
        <v>1928</v>
      </c>
      <c r="C108" s="115" t="s">
        <v>215</v>
      </c>
      <c r="D108" s="111">
        <v>11.16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43">
        <f t="shared" si="0"/>
        <v>0</v>
      </c>
      <c r="O108" s="44">
        <f t="shared" si="1"/>
        <v>0</v>
      </c>
      <c r="P108" s="45">
        <f t="shared" si="2"/>
        <v>0</v>
      </c>
    </row>
    <row r="109" spans="1:16" x14ac:dyDescent="0.35">
      <c r="A109" s="5">
        <v>82</v>
      </c>
      <c r="B109" s="114">
        <v>1921</v>
      </c>
      <c r="C109" s="115" t="s">
        <v>216</v>
      </c>
      <c r="D109" s="111">
        <v>19.829999999999998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43">
        <f t="shared" si="0"/>
        <v>0</v>
      </c>
      <c r="O109" s="44">
        <f t="shared" si="1"/>
        <v>0</v>
      </c>
      <c r="P109" s="45">
        <f t="shared" si="2"/>
        <v>0</v>
      </c>
    </row>
    <row r="110" spans="1:16" x14ac:dyDescent="0.35">
      <c r="A110" s="5">
        <v>83</v>
      </c>
      <c r="B110" s="114">
        <v>1922</v>
      </c>
      <c r="C110" s="115" t="s">
        <v>217</v>
      </c>
      <c r="D110" s="111">
        <v>19.829999999999998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43">
        <f t="shared" si="0"/>
        <v>0</v>
      </c>
      <c r="O110" s="44">
        <f t="shared" si="1"/>
        <v>0</v>
      </c>
      <c r="P110" s="45">
        <f t="shared" si="2"/>
        <v>0</v>
      </c>
    </row>
    <row r="111" spans="1:16" s="107" customFormat="1" x14ac:dyDescent="0.35">
      <c r="A111" s="5">
        <v>84</v>
      </c>
      <c r="B111" s="114">
        <v>1923</v>
      </c>
      <c r="C111" s="115" t="s">
        <v>218</v>
      </c>
      <c r="D111" s="111">
        <v>19.829999999999998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43">
        <f t="shared" si="0"/>
        <v>0</v>
      </c>
      <c r="O111" s="44">
        <f t="shared" si="1"/>
        <v>0</v>
      </c>
      <c r="P111" s="45">
        <f t="shared" si="2"/>
        <v>0</v>
      </c>
    </row>
    <row r="112" spans="1:16" ht="15" thickBot="1" x14ac:dyDescent="0.4">
      <c r="A112" s="5">
        <v>85</v>
      </c>
      <c r="B112" s="114">
        <v>1924</v>
      </c>
      <c r="C112" s="115" t="s">
        <v>219</v>
      </c>
      <c r="D112" s="111">
        <v>19.829999999999998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43">
        <f t="shared" si="0"/>
        <v>0</v>
      </c>
      <c r="O112" s="44">
        <f t="shared" si="1"/>
        <v>0</v>
      </c>
      <c r="P112" s="45">
        <f t="shared" si="2"/>
        <v>0</v>
      </c>
    </row>
    <row r="113" spans="1:16" x14ac:dyDescent="0.35">
      <c r="A113" s="5"/>
      <c r="B113" s="46"/>
      <c r="C113" s="131" t="s">
        <v>44</v>
      </c>
      <c r="D113" s="47" t="s">
        <v>45</v>
      </c>
      <c r="E113" s="48">
        <f>IF(C20="ANO",E128,0)</f>
        <v>0</v>
      </c>
      <c r="F113" s="49">
        <f>IF(C20="ANO",F128,0)</f>
        <v>0</v>
      </c>
      <c r="G113" s="49">
        <f>IF(C20="ANO",G128,0)</f>
        <v>0</v>
      </c>
      <c r="H113" s="50">
        <f>IF(C20="ANO",H128,0)</f>
        <v>0</v>
      </c>
      <c r="I113" s="49">
        <f>IF(C20="ANO",I128,0)</f>
        <v>0</v>
      </c>
      <c r="J113" s="49">
        <f>IF(C20="ANO",J128,0)</f>
        <v>0</v>
      </c>
      <c r="K113" s="49">
        <f>IF(C20="ANO",K128,0)</f>
        <v>0</v>
      </c>
      <c r="L113" s="49">
        <f>IF(C20="ANO",L128,0)</f>
        <v>0</v>
      </c>
      <c r="M113" s="49">
        <f>IF(C20="ANO",M128,0)</f>
        <v>0</v>
      </c>
      <c r="N113" s="51">
        <f t="array" ref="N113">SUM(E128:M128)</f>
        <v>0</v>
      </c>
      <c r="O113" s="52"/>
      <c r="P113" s="53"/>
    </row>
    <row r="114" spans="1:16" x14ac:dyDescent="0.35">
      <c r="A114" s="5"/>
      <c r="B114" s="54"/>
      <c r="C114" s="132"/>
      <c r="D114" s="55" t="s">
        <v>46</v>
      </c>
      <c r="E114" s="56">
        <f>IF(C20="ANO",E129,0)</f>
        <v>0</v>
      </c>
      <c r="F114" s="57">
        <f>IF(C20="ANO",F129,0)</f>
        <v>0</v>
      </c>
      <c r="G114" s="57">
        <f>IF(C20="ANO",G129,0)</f>
        <v>0</v>
      </c>
      <c r="H114" s="58">
        <f>IF(C20="ANO",H129,0)</f>
        <v>0</v>
      </c>
      <c r="I114" s="57">
        <f>IF(C20="ANO",I129,0)</f>
        <v>0</v>
      </c>
      <c r="J114" s="57">
        <f>IF(C20="ANO",J129,0)</f>
        <v>0</v>
      </c>
      <c r="K114" s="57">
        <f>IF(C20="ANO",K129,0)</f>
        <v>0</v>
      </c>
      <c r="L114" s="57">
        <f>IF(C20="ANO",L129,0)</f>
        <v>0</v>
      </c>
      <c r="M114" s="57">
        <f>IF(C20="ANO",M129,0)</f>
        <v>0</v>
      </c>
      <c r="N114" s="59"/>
      <c r="O114" s="60">
        <f>SUM(O28:O112)</f>
        <v>0</v>
      </c>
      <c r="P114" s="61"/>
    </row>
    <row r="115" spans="1:16" ht="15" thickBot="1" x14ac:dyDescent="0.4">
      <c r="A115" s="5"/>
      <c r="B115" s="62"/>
      <c r="C115" s="133"/>
      <c r="D115" s="63" t="s">
        <v>47</v>
      </c>
      <c r="E115" s="64">
        <f>IF(C20="ANO",E130,0)</f>
        <v>0</v>
      </c>
      <c r="F115" s="65">
        <f>IF(C20="ANO",F130,0)</f>
        <v>0</v>
      </c>
      <c r="G115" s="65">
        <f>IF(C20="ANO",G130,0)</f>
        <v>0</v>
      </c>
      <c r="H115" s="66">
        <f>IF(C20="ANO",H130,0)</f>
        <v>0</v>
      </c>
      <c r="I115" s="65">
        <f>IF(C20="ANO",I130,0)</f>
        <v>0</v>
      </c>
      <c r="J115" s="65">
        <f>IF(C20="ANO",J130,0)</f>
        <v>0</v>
      </c>
      <c r="K115" s="65">
        <f>IF(C20="ANO",K130,0)</f>
        <v>0</v>
      </c>
      <c r="L115" s="65">
        <f>IF(C20="ANO",L130,0)</f>
        <v>0</v>
      </c>
      <c r="M115" s="65">
        <f>IF(C20="ANO",M130,0)</f>
        <v>0</v>
      </c>
      <c r="N115" s="67"/>
      <c r="O115" s="68"/>
      <c r="P115" s="69">
        <f>SUM(P28:P112)</f>
        <v>0</v>
      </c>
    </row>
    <row r="116" spans="1:16" x14ac:dyDescent="0.35">
      <c r="A116" s="5"/>
      <c r="B116" s="46"/>
      <c r="C116" s="118" t="s">
        <v>48</v>
      </c>
      <c r="D116" s="47" t="s">
        <v>45</v>
      </c>
      <c r="E116" s="49">
        <f>IF(C20="NE",E128,E131)</f>
        <v>0</v>
      </c>
      <c r="F116" s="49">
        <f>IF(C20="NE",F128,F131)</f>
        <v>0</v>
      </c>
      <c r="G116" s="49">
        <f>IF(C20="NE",G128,G131)</f>
        <v>0</v>
      </c>
      <c r="H116" s="49">
        <f>IF(C20="NE",H128,H131)</f>
        <v>0</v>
      </c>
      <c r="I116" s="49">
        <f>IF(C20="NE",I128,I131)</f>
        <v>0</v>
      </c>
      <c r="J116" s="49">
        <f>IF(C20="NE",J128,J131)</f>
        <v>0</v>
      </c>
      <c r="K116" s="49">
        <f>IF(C20="NE",K128,K131)</f>
        <v>0</v>
      </c>
      <c r="L116" s="49">
        <f>IF(C20="NE",L128,L131)</f>
        <v>0</v>
      </c>
      <c r="M116" s="49">
        <f>IF(C20="NE",M128,M131)</f>
        <v>0</v>
      </c>
      <c r="N116" s="70">
        <f>SUM(E131:M131)</f>
        <v>0</v>
      </c>
      <c r="O116" s="70"/>
      <c r="P116" s="71"/>
    </row>
    <row r="117" spans="1:16" x14ac:dyDescent="0.35">
      <c r="A117" s="5"/>
      <c r="B117" s="72"/>
      <c r="C117" s="119"/>
      <c r="D117" s="55" t="s">
        <v>46</v>
      </c>
      <c r="E117" s="57">
        <f>IF(C20="NE",E129,E132)</f>
        <v>0</v>
      </c>
      <c r="F117" s="57">
        <f>IF(C20="NE",F129,F132)</f>
        <v>0</v>
      </c>
      <c r="G117" s="57">
        <f>IF(C20="NE",G129,G132)</f>
        <v>0</v>
      </c>
      <c r="H117" s="57">
        <f>IF(C20="NE",H129,H132)</f>
        <v>0</v>
      </c>
      <c r="I117" s="57">
        <f>IF(C20="NE",I129,I132)</f>
        <v>0</v>
      </c>
      <c r="J117" s="57">
        <f>IF(C20="NE",J129,J132)</f>
        <v>0</v>
      </c>
      <c r="K117" s="57">
        <f>IF(C20="NE",K129,K132)</f>
        <v>0</v>
      </c>
      <c r="L117" s="57">
        <f>IF(C20="NE",L129,L132)</f>
        <v>0</v>
      </c>
      <c r="M117" s="57">
        <f>IF(C20="NE",M129,M132)</f>
        <v>0</v>
      </c>
      <c r="N117" s="59"/>
      <c r="O117" s="56">
        <f>SUM(E132:M132)</f>
        <v>0</v>
      </c>
      <c r="P117" s="73"/>
    </row>
    <row r="118" spans="1:16" ht="15" thickBot="1" x14ac:dyDescent="0.4">
      <c r="A118" s="5"/>
      <c r="B118" s="62"/>
      <c r="C118" s="120"/>
      <c r="D118" s="63" t="s">
        <v>47</v>
      </c>
      <c r="E118" s="65">
        <f>IF(C20="NE",E130,E133)</f>
        <v>0</v>
      </c>
      <c r="F118" s="65">
        <f>IF(C20="NE",F130,F133)</f>
        <v>0</v>
      </c>
      <c r="G118" s="65">
        <f>IF(C20="NE",G130,G133)</f>
        <v>0</v>
      </c>
      <c r="H118" s="65">
        <f>IF(C20="NE",H130,H133)</f>
        <v>0</v>
      </c>
      <c r="I118" s="65">
        <f>IF(C20="NE",I130,I133)</f>
        <v>0</v>
      </c>
      <c r="J118" s="65">
        <f>IF(C20="NE",J130,J133)</f>
        <v>0</v>
      </c>
      <c r="K118" s="65">
        <f>IF(C20="NE",K130,K133)</f>
        <v>0</v>
      </c>
      <c r="L118" s="65">
        <f>IF(C20="NE",L130,L133)</f>
        <v>0</v>
      </c>
      <c r="M118" s="65">
        <f>IF(C20="NE",M130,M133)</f>
        <v>0</v>
      </c>
      <c r="N118" s="67"/>
      <c r="O118" s="67"/>
      <c r="P118" s="74">
        <f>SUM(E133:M133)</f>
        <v>0</v>
      </c>
    </row>
    <row r="119" spans="1:16" x14ac:dyDescent="0.3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6"/>
      <c r="P119" s="76"/>
    </row>
    <row r="120" spans="1:16" x14ac:dyDescent="0.35">
      <c r="A120" s="5"/>
      <c r="B120" s="77"/>
      <c r="C120" s="117" t="s">
        <v>49</v>
      </c>
      <c r="D120" s="117"/>
      <c r="E120" s="117"/>
      <c r="F120" s="78"/>
      <c r="G120" s="78"/>
      <c r="H120" s="75"/>
      <c r="I120" s="75"/>
      <c r="J120" s="75"/>
      <c r="K120" s="75"/>
      <c r="L120" s="75"/>
      <c r="M120" s="5"/>
      <c r="N120" s="5"/>
      <c r="O120" s="24"/>
      <c r="P120" s="24"/>
    </row>
    <row r="121" spans="1:16" x14ac:dyDescent="0.35">
      <c r="A121" s="75"/>
      <c r="B121" s="79"/>
      <c r="C121" s="80" t="s">
        <v>45</v>
      </c>
      <c r="D121" s="80"/>
      <c r="E121" s="81">
        <f>+SUM(E28:M112)</f>
        <v>0</v>
      </c>
      <c r="F121" s="81"/>
      <c r="G121" s="81"/>
      <c r="H121" s="75"/>
      <c r="I121" s="75"/>
      <c r="J121" s="75"/>
      <c r="K121" s="75"/>
      <c r="L121" s="75"/>
      <c r="M121" s="75"/>
      <c r="N121" s="75"/>
      <c r="O121" s="76"/>
      <c r="P121" s="76"/>
    </row>
    <row r="122" spans="1:16" x14ac:dyDescent="0.35">
      <c r="A122" s="75"/>
      <c r="B122" s="79"/>
      <c r="C122" s="80" t="s">
        <v>46</v>
      </c>
      <c r="D122" s="80"/>
      <c r="E122" s="82">
        <f>IF(C20="NE",O114,O117)</f>
        <v>0</v>
      </c>
      <c r="F122" s="82"/>
      <c r="G122" s="82"/>
      <c r="H122" s="75"/>
      <c r="I122" s="75"/>
      <c r="J122" s="75"/>
      <c r="K122" s="75"/>
      <c r="L122" s="75"/>
      <c r="M122" s="75"/>
      <c r="N122" s="75"/>
      <c r="O122" s="76"/>
      <c r="P122" s="76"/>
    </row>
    <row r="123" spans="1:16" x14ac:dyDescent="0.35">
      <c r="A123" s="75"/>
      <c r="B123" s="79"/>
      <c r="C123" s="80" t="s">
        <v>50</v>
      </c>
      <c r="D123" s="83" t="str">
        <f>IF(OR(C19="ANO",C19="NE")=TRUE,C19,"")</f>
        <v>NE</v>
      </c>
      <c r="E123" s="82">
        <f>+IF(D123="ANO",E122*0.07,IF(D123="NE",0,"NUTNO ZADAT"))</f>
        <v>0</v>
      </c>
      <c r="F123" s="82"/>
      <c r="G123" s="82"/>
      <c r="H123" s="75"/>
      <c r="I123" s="75"/>
      <c r="J123" s="75"/>
      <c r="K123" s="75"/>
      <c r="L123" s="75"/>
      <c r="M123" s="75"/>
      <c r="N123" s="75"/>
      <c r="O123" s="76"/>
      <c r="P123" s="76"/>
    </row>
    <row r="124" spans="1:16" x14ac:dyDescent="0.35">
      <c r="A124" s="75"/>
      <c r="B124" s="79"/>
      <c r="C124" s="84" t="s">
        <v>47</v>
      </c>
      <c r="D124" s="84"/>
      <c r="E124" s="85">
        <f>+(E122+E123)*1.21</f>
        <v>0</v>
      </c>
      <c r="F124" s="85"/>
      <c r="G124" s="85"/>
      <c r="H124" s="75"/>
      <c r="I124" s="75"/>
      <c r="J124" s="75"/>
      <c r="K124" s="75"/>
      <c r="L124" s="75"/>
      <c r="M124" s="75"/>
      <c r="N124" s="75"/>
      <c r="O124" s="76"/>
      <c r="P124" s="76"/>
    </row>
    <row r="125" spans="1:16" x14ac:dyDescent="0.35">
      <c r="A125" s="5"/>
      <c r="B125" s="2"/>
      <c r="C125" s="3"/>
      <c r="D125" s="2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4"/>
      <c r="P125" s="24"/>
    </row>
    <row r="126" spans="1:16" x14ac:dyDescent="0.35">
      <c r="A126" s="5"/>
      <c r="B126" s="2"/>
      <c r="C126" s="3"/>
      <c r="D126" s="2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4"/>
      <c r="P126" s="24"/>
    </row>
    <row r="127" spans="1:16" s="89" customFormat="1" x14ac:dyDescent="0.35">
      <c r="A127" s="86"/>
      <c r="B127" s="87"/>
      <c r="C127" s="88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90"/>
      <c r="P127" s="90"/>
    </row>
    <row r="128" spans="1:16" s="91" customFormat="1" x14ac:dyDescent="0.35">
      <c r="C128" s="92" t="s">
        <v>51</v>
      </c>
      <c r="D128" s="91" t="s">
        <v>52</v>
      </c>
      <c r="E128" s="93">
        <f t="shared" ref="E128:M128" si="3">SUM(E28:E112)</f>
        <v>0</v>
      </c>
      <c r="F128" s="93">
        <f t="shared" si="3"/>
        <v>0</v>
      </c>
      <c r="G128" s="93">
        <f t="shared" si="3"/>
        <v>0</v>
      </c>
      <c r="H128" s="93">
        <f t="shared" si="3"/>
        <v>0</v>
      </c>
      <c r="I128" s="93">
        <f t="shared" si="3"/>
        <v>0</v>
      </c>
      <c r="J128" s="93">
        <f t="shared" si="3"/>
        <v>0</v>
      </c>
      <c r="K128" s="93">
        <f t="shared" si="3"/>
        <v>0</v>
      </c>
      <c r="L128" s="93">
        <f t="shared" si="3"/>
        <v>0</v>
      </c>
      <c r="M128" s="93">
        <f t="shared" si="3"/>
        <v>0</v>
      </c>
    </row>
    <row r="129" spans="3:13" s="91" customFormat="1" x14ac:dyDescent="0.35">
      <c r="D129" s="91" t="s">
        <v>53</v>
      </c>
      <c r="E129" s="94">
        <f t="array" ref="E129">SUM($D$28:$D$112*E28:E112)</f>
        <v>0</v>
      </c>
      <c r="F129" s="94">
        <f t="array" ref="F129">SUM($D$28:$D$112*F28:F112)</f>
        <v>0</v>
      </c>
      <c r="G129" s="94">
        <f t="array" ref="G129">SUM($D$28:$D$112*G28:G112)</f>
        <v>0</v>
      </c>
      <c r="H129" s="94">
        <f t="array" ref="H129">SUM($D$28:$D$112*H28:H112)</f>
        <v>0</v>
      </c>
      <c r="I129" s="94">
        <f t="array" ref="I129">SUM($D$28:$D$112*I28:I112)</f>
        <v>0</v>
      </c>
      <c r="J129" s="94">
        <f t="array" ref="J129">SUM($D$28:$D$112*J28:J112)</f>
        <v>0</v>
      </c>
      <c r="K129" s="94">
        <f t="array" ref="K129">SUM($D$28:$D$112*K28:K112)</f>
        <v>0</v>
      </c>
      <c r="L129" s="94">
        <f t="array" ref="L129">SUM($D$28:$D$112*L28:L112)</f>
        <v>0</v>
      </c>
      <c r="M129" s="94">
        <f t="array" ref="M129">SUM($D$28:$D$112*M28:M112)</f>
        <v>0</v>
      </c>
    </row>
    <row r="130" spans="3:13" s="91" customFormat="1" x14ac:dyDescent="0.35">
      <c r="D130" s="91" t="s">
        <v>54</v>
      </c>
      <c r="E130" s="94">
        <f>+E129*1.21</f>
        <v>0</v>
      </c>
      <c r="F130" s="94">
        <f>+F129*1.21</f>
        <v>0</v>
      </c>
      <c r="G130" s="94">
        <f t="shared" ref="G130:M130" si="4">+G129*1.21</f>
        <v>0</v>
      </c>
      <c r="H130" s="94">
        <f t="shared" si="4"/>
        <v>0</v>
      </c>
      <c r="I130" s="94">
        <f t="shared" si="4"/>
        <v>0</v>
      </c>
      <c r="J130" s="94">
        <f t="shared" si="4"/>
        <v>0</v>
      </c>
      <c r="K130" s="94">
        <f t="shared" si="4"/>
        <v>0</v>
      </c>
      <c r="L130" s="94">
        <f t="shared" si="4"/>
        <v>0</v>
      </c>
      <c r="M130" s="94">
        <f t="shared" si="4"/>
        <v>0</v>
      </c>
    </row>
    <row r="131" spans="3:13" s="91" customFormat="1" x14ac:dyDescent="0.35">
      <c r="D131" s="91" t="s">
        <v>55</v>
      </c>
      <c r="E131" s="95">
        <f t="shared" ref="E131:M131" si="5">E27*E128</f>
        <v>0</v>
      </c>
      <c r="F131" s="95">
        <f t="shared" si="5"/>
        <v>0</v>
      </c>
      <c r="G131" s="95">
        <f t="shared" si="5"/>
        <v>0</v>
      </c>
      <c r="H131" s="95">
        <f t="shared" si="5"/>
        <v>0</v>
      </c>
      <c r="I131" s="95">
        <f t="shared" si="5"/>
        <v>0</v>
      </c>
      <c r="J131" s="95">
        <f t="shared" si="5"/>
        <v>0</v>
      </c>
      <c r="K131" s="95">
        <f t="shared" si="5"/>
        <v>0</v>
      </c>
      <c r="L131" s="95">
        <f t="shared" si="5"/>
        <v>0</v>
      </c>
      <c r="M131" s="95">
        <f t="shared" si="5"/>
        <v>0</v>
      </c>
    </row>
    <row r="132" spans="3:13" s="91" customFormat="1" x14ac:dyDescent="0.35">
      <c r="D132" s="91" t="s">
        <v>56</v>
      </c>
      <c r="E132" s="96">
        <f t="shared" ref="E132:M132" si="6">E27*E129</f>
        <v>0</v>
      </c>
      <c r="F132" s="96">
        <f t="shared" si="6"/>
        <v>0</v>
      </c>
      <c r="G132" s="96">
        <f t="shared" si="6"/>
        <v>0</v>
      </c>
      <c r="H132" s="96">
        <f t="shared" si="6"/>
        <v>0</v>
      </c>
      <c r="I132" s="96">
        <f t="shared" si="6"/>
        <v>0</v>
      </c>
      <c r="J132" s="96">
        <f t="shared" si="6"/>
        <v>0</v>
      </c>
      <c r="K132" s="96">
        <f t="shared" si="6"/>
        <v>0</v>
      </c>
      <c r="L132" s="96">
        <f t="shared" si="6"/>
        <v>0</v>
      </c>
      <c r="M132" s="96">
        <f t="shared" si="6"/>
        <v>0</v>
      </c>
    </row>
    <row r="133" spans="3:13" s="91" customFormat="1" x14ac:dyDescent="0.35">
      <c r="D133" s="91" t="s">
        <v>57</v>
      </c>
      <c r="E133" s="96">
        <f t="shared" ref="E133:M133" si="7">E132*1.21</f>
        <v>0</v>
      </c>
      <c r="F133" s="96">
        <f t="shared" si="7"/>
        <v>0</v>
      </c>
      <c r="G133" s="96">
        <f t="shared" si="7"/>
        <v>0</v>
      </c>
      <c r="H133" s="96">
        <f t="shared" si="7"/>
        <v>0</v>
      </c>
      <c r="I133" s="96">
        <f t="shared" si="7"/>
        <v>0</v>
      </c>
      <c r="J133" s="96">
        <f t="shared" si="7"/>
        <v>0</v>
      </c>
      <c r="K133" s="96">
        <f t="shared" si="7"/>
        <v>0</v>
      </c>
      <c r="L133" s="96">
        <f t="shared" si="7"/>
        <v>0</v>
      </c>
      <c r="M133" s="96">
        <f t="shared" si="7"/>
        <v>0</v>
      </c>
    </row>
    <row r="134" spans="3:13" s="91" customFormat="1" x14ac:dyDescent="0.35"/>
    <row r="135" spans="3:13" s="91" customFormat="1" x14ac:dyDescent="0.35"/>
    <row r="136" spans="3:13" s="91" customFormat="1" x14ac:dyDescent="0.35">
      <c r="C136" s="91" t="s">
        <v>58</v>
      </c>
      <c r="D136" s="91" t="s">
        <v>59</v>
      </c>
      <c r="E136" s="91">
        <f>IF(C20="ANO",1,0)</f>
        <v>0</v>
      </c>
    </row>
    <row r="137" spans="3:13" s="91" customFormat="1" x14ac:dyDescent="0.35">
      <c r="D137" s="91" t="s">
        <v>60</v>
      </c>
      <c r="E137" s="91">
        <f>COUNTIF(E27:M27,"&gt;0")</f>
        <v>0</v>
      </c>
    </row>
    <row r="138" spans="3:13" s="91" customFormat="1" x14ac:dyDescent="0.35">
      <c r="D138" s="91" t="s">
        <v>61</v>
      </c>
      <c r="E138" s="91">
        <f>E136*E137</f>
        <v>0</v>
      </c>
    </row>
    <row r="139" spans="3:13" s="91" customFormat="1" x14ac:dyDescent="0.35"/>
    <row r="140" spans="3:13" s="91" customFormat="1" x14ac:dyDescent="0.35">
      <c r="D140" s="91" t="s">
        <v>62</v>
      </c>
    </row>
    <row r="141" spans="3:13" s="91" customFormat="1" x14ac:dyDescent="0.35">
      <c r="D141" s="91" t="s">
        <v>63</v>
      </c>
      <c r="E141" s="97">
        <f t="shared" ref="E141:M141" si="8">COUNTIF(E28:E112,"&gt;0")</f>
        <v>0</v>
      </c>
      <c r="F141" s="97">
        <f t="shared" si="8"/>
        <v>0</v>
      </c>
      <c r="G141" s="97">
        <f t="shared" si="8"/>
        <v>0</v>
      </c>
      <c r="H141" s="97">
        <f t="shared" si="8"/>
        <v>0</v>
      </c>
      <c r="I141" s="97">
        <f t="shared" si="8"/>
        <v>0</v>
      </c>
      <c r="J141" s="97">
        <f t="shared" si="8"/>
        <v>0</v>
      </c>
      <c r="K141" s="97">
        <f t="shared" si="8"/>
        <v>0</v>
      </c>
      <c r="L141" s="97">
        <f t="shared" si="8"/>
        <v>0</v>
      </c>
      <c r="M141" s="97">
        <f t="shared" si="8"/>
        <v>0</v>
      </c>
    </row>
    <row r="142" spans="3:13" s="91" customFormat="1" x14ac:dyDescent="0.35">
      <c r="D142" s="91" t="s">
        <v>64</v>
      </c>
      <c r="E142" s="97">
        <f t="shared" ref="E142:M142" si="9">IF(E141&gt;0,IF(E27&lt;1,1,0),0)</f>
        <v>0</v>
      </c>
      <c r="F142" s="97">
        <f t="shared" si="9"/>
        <v>0</v>
      </c>
      <c r="G142" s="97">
        <f t="shared" si="9"/>
        <v>0</v>
      </c>
      <c r="H142" s="97">
        <f t="shared" si="9"/>
        <v>0</v>
      </c>
      <c r="I142" s="97">
        <f t="shared" si="9"/>
        <v>0</v>
      </c>
      <c r="J142" s="97">
        <f t="shared" si="9"/>
        <v>0</v>
      </c>
      <c r="K142" s="97">
        <f t="shared" si="9"/>
        <v>0</v>
      </c>
      <c r="L142" s="97">
        <f t="shared" si="9"/>
        <v>0</v>
      </c>
      <c r="M142" s="97">
        <f t="shared" si="9"/>
        <v>0</v>
      </c>
    </row>
    <row r="143" spans="3:13" s="91" customFormat="1" x14ac:dyDescent="0.35">
      <c r="D143" s="91" t="s">
        <v>65</v>
      </c>
    </row>
    <row r="144" spans="3:13" s="91" customFormat="1" x14ac:dyDescent="0.35"/>
    <row r="145" spans="4:5" s="91" customFormat="1" x14ac:dyDescent="0.35">
      <c r="D145" s="91" t="s">
        <v>66</v>
      </c>
      <c r="E145" s="97">
        <f>SUM(E142:M142)</f>
        <v>0</v>
      </c>
    </row>
    <row r="146" spans="4:5" s="89" customFormat="1" x14ac:dyDescent="0.35"/>
    <row r="147" spans="4:5" s="89" customFormat="1" x14ac:dyDescent="0.35"/>
  </sheetData>
  <sheetProtection password="D9C3" sheet="1" objects="1" scenarios="1"/>
  <mergeCells count="9">
    <mergeCell ref="C120:E120"/>
    <mergeCell ref="C116:C118"/>
    <mergeCell ref="B24:C24"/>
    <mergeCell ref="E24:M24"/>
    <mergeCell ref="N24:P24"/>
    <mergeCell ref="O25:P25"/>
    <mergeCell ref="B27:D27"/>
    <mergeCell ref="N27:O27"/>
    <mergeCell ref="C113:C115"/>
  </mergeCells>
  <conditionalFormatting sqref="C19">
    <cfRule type="expression" dxfId="5" priority="6">
      <formula>AND(C2&lt;&gt;"",C19="")</formula>
    </cfRule>
  </conditionalFormatting>
  <conditionalFormatting sqref="C19:C21">
    <cfRule type="expression" dxfId="4" priority="4">
      <formula>AND($C$19&lt;&gt;"ne",$C$19&lt;&gt;"ano",$C$19&lt;&gt;"",$C$2&lt;&gt;"")</formula>
    </cfRule>
    <cfRule type="expression" dxfId="3" priority="5">
      <formula>OR($C$19="ano",$C$19="ne")</formula>
    </cfRule>
  </conditionalFormatting>
  <conditionalFormatting sqref="C20:C21">
    <cfRule type="expression" dxfId="2" priority="9">
      <formula>AND(C4&lt;&gt;"",C20="")</formula>
    </cfRule>
  </conditionalFormatting>
  <conditionalFormatting sqref="E123:G123">
    <cfRule type="expression" dxfId="1" priority="1">
      <formula>E123="NUTNO ZADAT"</formula>
    </cfRule>
    <cfRule type="expression" dxfId="0" priority="2">
      <formula>"NUTNO ZADAT"</formula>
    </cfRule>
  </conditionalFormatting>
  <dataValidations count="8">
    <dataValidation type="whole" allowBlank="1" showInputMessage="1" showErrorMessage="1" sqref="E27:M27" xr:uid="{00000000-0002-0000-0000-000000000000}">
      <formula1>0</formula1>
      <formula2>100</formula2>
    </dataValidation>
    <dataValidation type="list" allowBlank="1" showInputMessage="1" showErrorMessage="1" sqref="C19" xr:uid="{00000000-0002-0000-0000-000001000000}">
      <formula1>A1:A2</formula1>
    </dataValidation>
    <dataValidation type="list" allowBlank="1" showInputMessage="1" showErrorMessage="1" sqref="C20" xr:uid="{00000000-0002-0000-0000-000002000000}">
      <formula1>A1:A2</formula1>
    </dataValidation>
    <dataValidation type="whole" allowBlank="1" showInputMessage="1" showErrorMessage="1" errorTitle="Neplatná hodnota buňky" error="Do buňky je možno zadat jen celé číslo v rozsahu 0-10000." sqref="E28:M112" xr:uid="{00000000-0002-0000-0000-000003000000}">
      <formula1>0</formula1>
      <formula2>10000</formula2>
    </dataValidation>
    <dataValidation type="textLength" allowBlank="1" showInputMessage="1" showErrorMessage="1" sqref="D2:D4" xr:uid="{00000000-0002-0000-0000-000004000000}">
      <formula1>0</formula1>
      <formula2>0</formula2>
    </dataValidation>
    <dataValidation type="list" allowBlank="1" showInputMessage="1" showErrorMessage="1" sqref="C21" xr:uid="{00000000-0002-0000-0000-000005000000}">
      <formula1>A1:A2</formula1>
    </dataValidation>
    <dataValidation type="date" allowBlank="1" showInputMessage="1" showErrorMessage="1" error="Termín dodání může být vyplněn jen datumem v platném tvaru DD.MM.YYYY" prompt="Nutno zadat jen datum v platném tvaru DD.MM.YYYY" sqref="C18" xr:uid="{00000000-0002-0000-0000-000006000000}">
      <formula1>44643</formula1>
      <formula2>47848</formula2>
    </dataValidation>
    <dataValidation type="date" allowBlank="1" showInputMessage="1" showErrorMessage="1" error="Datum objednávky může být vyplněno jen datumem v platném tvaru DD.MM.YYYY" prompt="Nutno zadat jen datum v platném tvaru DD.MM.YYYY" sqref="C17" xr:uid="{00000000-0002-0000-0000-000007000000}">
      <formula1>44643</formula1>
      <formula2>47848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objednavka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2023-04-05T12:24:16Z</dcterms:modified>
</cp:coreProperties>
</file>